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8" yWindow="-8" windowWidth="19308" windowHeight="7652" tabRatio="706"/>
  </bookViews>
  <sheets>
    <sheet name="Race Data Sheet" sheetId="1" r:id="rId1"/>
  </sheets>
  <calcPr calcId="125725" concurrentCalc="0"/>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B127" i="1"/>
  <c r="B86"/>
  <c r="B110"/>
  <c r="B109"/>
  <c r="B102"/>
  <c r="B93"/>
  <c r="B65"/>
  <c r="C124"/>
  <c r="C123"/>
  <c r="C120"/>
  <c r="C119"/>
  <c r="C118"/>
  <c r="C117"/>
  <c r="C116"/>
  <c r="D116"/>
  <c r="D117"/>
  <c r="D118"/>
  <c r="D119"/>
  <c r="D120"/>
  <c r="D122"/>
  <c r="D123"/>
  <c r="D124"/>
  <c r="D78"/>
  <c r="D77"/>
  <c r="D76"/>
  <c r="D75"/>
  <c r="D79"/>
  <c r="B81"/>
  <c r="D60"/>
  <c r="D59"/>
  <c r="D58"/>
  <c r="D57"/>
  <c r="D61"/>
  <c r="B66"/>
  <c r="B67"/>
  <c r="B131"/>
  <c r="B134"/>
  <c r="B135"/>
  <c r="B132"/>
  <c r="B82"/>
  <c r="B87"/>
  <c r="B38"/>
</calcChain>
</file>

<file path=xl/sharedStrings.xml><?xml version="1.0" encoding="utf-8"?>
<sst xmlns="http://schemas.openxmlformats.org/spreadsheetml/2006/main" count="158" uniqueCount="137">
  <si>
    <t>UK ATHLETICS</t>
  </si>
  <si>
    <t>Race Data sheet</t>
  </si>
  <si>
    <t>CERTIFICATE NUMBER……………………….</t>
  </si>
  <si>
    <t>Telephone</t>
  </si>
  <si>
    <t>Email</t>
  </si>
  <si>
    <t>UK ATHLETICS/ARC</t>
  </si>
  <si>
    <t>Bicycle calibration data sheet</t>
  </si>
  <si>
    <t>Calibration Course Location</t>
  </si>
  <si>
    <t xml:space="preserve">Name of Measurer                        </t>
  </si>
  <si>
    <t>Steel tape</t>
  </si>
  <si>
    <t>Difference</t>
  </si>
  <si>
    <t>Ride 1</t>
  </si>
  <si>
    <t>Ride 2</t>
  </si>
  <si>
    <t>Ride 3</t>
  </si>
  <si>
    <t>Ride 4</t>
  </si>
  <si>
    <t xml:space="preserve">              </t>
  </si>
  <si>
    <t xml:space="preserve">UK ATHLETICS/ARC </t>
  </si>
  <si>
    <t>County where licence is issued</t>
  </si>
  <si>
    <t>Height of start above sea level (m)</t>
  </si>
  <si>
    <t>Height of finish above sea level (m)</t>
  </si>
  <si>
    <t>Grid reference for start</t>
  </si>
  <si>
    <t>Distance between start &amp; finish (m)</t>
  </si>
  <si>
    <t>Race website</t>
  </si>
  <si>
    <t>Name &amp; Address of organiser</t>
  </si>
  <si>
    <t>Race name</t>
  </si>
  <si>
    <t>Distance</t>
  </si>
  <si>
    <t>Previous race name (if applicable)</t>
  </si>
  <si>
    <t>Race date</t>
  </si>
  <si>
    <t>Measured by</t>
  </si>
  <si>
    <t>Promoting club/organisation</t>
  </si>
  <si>
    <t>The section of the road available to runners on race day (Full wdith; up to central white line; nearside lane of dual carriageway etc)</t>
  </si>
  <si>
    <t>The line to be taken by runners e.g. at any right hand turns. Indicate on Map/Diagram if necessary</t>
  </si>
  <si>
    <t>Any restricitions to be aware of.</t>
  </si>
  <si>
    <t>Overview</t>
  </si>
  <si>
    <t>Contact Details</t>
  </si>
  <si>
    <t>Course Location</t>
  </si>
  <si>
    <t>Course Description</t>
  </si>
  <si>
    <t>Measurement Details</t>
  </si>
  <si>
    <t>Course Measurer's Signature</t>
  </si>
  <si>
    <t>Date</t>
  </si>
  <si>
    <t>Completion</t>
  </si>
  <si>
    <t>Date measured</t>
  </si>
  <si>
    <t>Length (km)</t>
  </si>
  <si>
    <t>Date of calibration</t>
  </si>
  <si>
    <t>Method to determine calibration course length</t>
  </si>
  <si>
    <t>Time of day</t>
  </si>
  <si>
    <t>Temperature (°C)</t>
  </si>
  <si>
    <t>Average</t>
  </si>
  <si>
    <t>Start</t>
  </si>
  <si>
    <t>Finish</t>
  </si>
  <si>
    <t>Post-measurement - Re-calibrate by riding the calibration course 4 times</t>
  </si>
  <si>
    <t>In some circumstances the smaller constant may be acceptable.  Give reasons below:</t>
  </si>
  <si>
    <t>Remember, each day’s measurement must be preceded and followed by a calibration run. You may measure as much as you want in a day provided that calibration precedes and follows it within the same 24-hour period. This is done to minimise error due to changes in tyre pressure from thermal expansion or slow leakage. Frequent re-calibration protects the previous measurement.</t>
  </si>
  <si>
    <t>Working Constant = Average pre-measurement count multiplied  by  the  short  course  prevention  factor.</t>
  </si>
  <si>
    <t>Short Course Prevention Factor</t>
  </si>
  <si>
    <t>Constant for the Day = Either the Working  Constant or the Finish Constant whichever is the larger.</t>
  </si>
  <si>
    <t>Working Constant - Counts per km</t>
  </si>
  <si>
    <t>Working Constant - Counts per mile</t>
  </si>
  <si>
    <t>Finish Constant - Counts per km</t>
  </si>
  <si>
    <t>Finish Constant - Counts per mile</t>
  </si>
  <si>
    <t>Date of measurement</t>
  </si>
  <si>
    <t>Name of measurer</t>
  </si>
  <si>
    <t>Start time</t>
  </si>
  <si>
    <t>Finish time</t>
  </si>
  <si>
    <t>Counter Reading</t>
  </si>
  <si>
    <t>Count Increment</t>
  </si>
  <si>
    <t>Total Counts</t>
  </si>
  <si>
    <t>Site Location</t>
  </si>
  <si>
    <t>Count Details</t>
  </si>
  <si>
    <t>Constant for the Day - Counts per km</t>
  </si>
  <si>
    <t>Constant for the Day - Counts per mile</t>
  </si>
  <si>
    <t>Working Constant - Counts/km</t>
  </si>
  <si>
    <t>Working Constant - Counts/mile</t>
  </si>
  <si>
    <t>Constant for the day - Counts/km</t>
  </si>
  <si>
    <t>Constant for the day - Counts/mile</t>
  </si>
  <si>
    <t>If the constant for the day is greater than the working constant, calculate the difference:</t>
  </si>
  <si>
    <t>Difference in counts/km</t>
  </si>
  <si>
    <t>Difference in counts/mile</t>
  </si>
  <si>
    <t>Difference in counts over course</t>
  </si>
  <si>
    <t>Course distance - m</t>
  </si>
  <si>
    <t>Include this difference in the final reported measurements for the start and finish line to ensure the course isn't short.</t>
  </si>
  <si>
    <t>Difference in m over course</t>
  </si>
  <si>
    <t>UKA or ARC</t>
  </si>
  <si>
    <t>EA Affiliation No:</t>
  </si>
  <si>
    <t>Non Club or EA Event</t>
  </si>
  <si>
    <r>
      <rPr>
        <b/>
        <sz val="11"/>
        <color theme="1"/>
        <rFont val="Calibri"/>
        <family val="2"/>
        <scheme val="minor"/>
      </rPr>
      <t>Terrain</t>
    </r>
    <r>
      <rPr>
        <sz val="11"/>
        <color theme="1"/>
        <rFont val="Calibri"/>
        <family val="2"/>
        <scheme val="minor"/>
      </rPr>
      <t xml:space="preserve"> (Flat, Undulating, Hilly, Total Ascent, etc.)</t>
    </r>
  </si>
  <si>
    <r>
      <rPr>
        <b/>
        <sz val="11"/>
        <color theme="1"/>
        <rFont val="Calibri"/>
        <family val="2"/>
        <scheme val="minor"/>
      </rPr>
      <t>Race surface</t>
    </r>
    <r>
      <rPr>
        <sz val="11"/>
        <color theme="1"/>
        <rFont val="Calibri"/>
        <family val="2"/>
        <scheme val="minor"/>
      </rPr>
      <t xml:space="preserve"> (City streets, Country Lanes, Paths etc.)</t>
    </r>
  </si>
  <si>
    <r>
      <rPr>
        <b/>
        <sz val="11"/>
        <color theme="1"/>
        <rFont val="Calibri"/>
        <family val="2"/>
        <scheme val="minor"/>
      </rPr>
      <t>Course configuration</t>
    </r>
    <r>
      <rPr>
        <sz val="11"/>
        <color theme="1"/>
        <rFont val="Calibri"/>
        <family val="2"/>
        <scheme val="minor"/>
      </rPr>
      <t xml:space="preserve"> (Single lap, Double lap, Point to Point, Out and Back)</t>
    </r>
  </si>
  <si>
    <t>Certified Accurate</t>
  </si>
  <si>
    <t>Accumulative Distance</t>
  </si>
  <si>
    <t>Original Course Measurement</t>
  </si>
  <si>
    <t>% of course not on sealed surfaces (grass, gravel, mud paths etc)</t>
  </si>
  <si>
    <t>Type of measurement - Certified Accurate/Registered distance/Multi Terrain</t>
  </si>
  <si>
    <t>Ken Kaiser</t>
  </si>
  <si>
    <t>Manor House Lane</t>
  </si>
  <si>
    <t xml:space="preserve"> °C</t>
  </si>
  <si>
    <r>
      <t xml:space="preserve">Maps and photos of relevant marks can be found at            </t>
    </r>
    <r>
      <rPr>
        <b/>
        <sz val="10"/>
        <rFont val="Arial"/>
        <family val="2"/>
      </rPr>
      <t>www.kenkaiser.co.uk</t>
    </r>
  </si>
  <si>
    <t>Signed</t>
  </si>
  <si>
    <t>Beeston 10K</t>
  </si>
  <si>
    <t>10Km</t>
  </si>
  <si>
    <t>Its Grim Up North</t>
  </si>
  <si>
    <t>UKA</t>
  </si>
  <si>
    <t>www.itsgrimupnorthrunning.co.uk</t>
  </si>
  <si>
    <t>10m</t>
  </si>
  <si>
    <t>Hilly</t>
  </si>
  <si>
    <t>City roads,tarmac park paths. 200mtrs grass(100mtrs/lap)</t>
  </si>
  <si>
    <t>lap of park,lap of road x 2</t>
  </si>
  <si>
    <t>measured as SPR</t>
  </si>
  <si>
    <t>At left turns at bottom and top of Tempest Rd,runners should stay outside bollards outside the shops.</t>
  </si>
  <si>
    <t>4.30pm</t>
  </si>
  <si>
    <t>18 °C</t>
  </si>
  <si>
    <t>28/08/2018(pre) 29/8/2018(post)</t>
  </si>
  <si>
    <t>9.00am</t>
  </si>
  <si>
    <t>17°C</t>
  </si>
  <si>
    <t>12.30pm</t>
  </si>
  <si>
    <t>19°C</t>
  </si>
  <si>
    <t>START</t>
  </si>
  <si>
    <t>Tarmac seam,25mtrs from park entrance gate</t>
  </si>
  <si>
    <t xml:space="preserve">I KM </t>
  </si>
  <si>
    <t>See below!</t>
  </si>
  <si>
    <t>2KM</t>
  </si>
  <si>
    <t>1mtr behind corrugated fence (See photos)</t>
  </si>
  <si>
    <t>3KM</t>
  </si>
  <si>
    <t>Between 88 &amp; 90 Tempest Rd</t>
  </si>
  <si>
    <t>4KM</t>
  </si>
  <si>
    <t>Opposite white railings,No 6 Preston Parade</t>
  </si>
  <si>
    <t>FINISH</t>
  </si>
  <si>
    <t>Tarmac seam(as start)13 counts over distance = 1 mtr</t>
  </si>
  <si>
    <t xml:space="preserve">The above was measured on a variation of the course supplied by the organiser,with a small lap at the top of the park. I then measured a simpler variation between the start and 2K involving an out and back up the central path. This is the course that is to be used and is depicted on the online map https://www.goodrunguide.co.uk/RouteMap/MyRoutes/650368  </t>
  </si>
  <si>
    <t>Tarmac seam (as above)</t>
  </si>
  <si>
    <t>1KM</t>
  </si>
  <si>
    <t>Half way down "out" leg of out and back. 2 mtrs past end of bench,approaching bowling greens</t>
  </si>
  <si>
    <t>24 counts short (2 mtrs) of mark on path from 1st measure. To be compensated by 1mtr radius turn on out and back section.</t>
  </si>
  <si>
    <t>Diane Shaw,1 Orchard Mews, Rodley, Leeds, West Yorks LS13 1PQ</t>
  </si>
  <si>
    <t>Full width of park paths (except two way section) Pavements should be used where possible,on the road section.</t>
  </si>
  <si>
    <t>10km is 2 laps of the above course,with finish 25mtrs from gate to the side of the path. (Level with start)</t>
  </si>
  <si>
    <t xml:space="preserve">info@itsgrimupnorthrunning.co.uk     </t>
  </si>
</sst>
</file>

<file path=xl/styles.xml><?xml version="1.0" encoding="utf-8"?>
<styleSheet xmlns="http://schemas.openxmlformats.org/spreadsheetml/2006/main">
  <numFmts count="2">
    <numFmt numFmtId="164" formatCode="[$-409]h:mm:ss\ AM/PM;@"/>
    <numFmt numFmtId="165" formatCode="0.0"/>
  </numFmts>
  <fonts count="25">
    <font>
      <sz val="11"/>
      <color theme="1"/>
      <name val="Calibri"/>
      <family val="2"/>
      <scheme val="minor"/>
    </font>
    <font>
      <b/>
      <sz val="10"/>
      <name val="Arial"/>
      <family val="2"/>
    </font>
    <font>
      <sz val="10"/>
      <color rgb="FF0000FF"/>
      <name val="Arial"/>
      <family val="2"/>
    </font>
    <font>
      <sz val="10"/>
      <name val="Arial"/>
      <family val="2"/>
    </font>
    <font>
      <sz val="10"/>
      <color theme="1"/>
      <name val="Arial"/>
      <family val="2"/>
    </font>
    <font>
      <b/>
      <sz val="11"/>
      <name val="Arial"/>
      <family val="2"/>
    </font>
    <font>
      <b/>
      <sz val="20"/>
      <name val="Arial"/>
      <family val="2"/>
    </font>
    <font>
      <b/>
      <sz val="10"/>
      <color theme="1"/>
      <name val="Arial"/>
      <family val="2"/>
    </font>
    <font>
      <b/>
      <sz val="11"/>
      <color theme="1"/>
      <name val="Calibri"/>
      <family val="2"/>
      <scheme val="minor"/>
    </font>
    <font>
      <u/>
      <sz val="11"/>
      <color theme="10"/>
      <name val="Calibri"/>
      <family val="2"/>
      <scheme val="minor"/>
    </font>
    <font>
      <b/>
      <sz val="20"/>
      <name val="Arial"/>
      <family val="2"/>
    </font>
    <font>
      <sz val="10"/>
      <color theme="1"/>
      <name val="Arial"/>
      <family val="2"/>
    </font>
    <font>
      <b/>
      <sz val="12"/>
      <name val="Arial"/>
      <family val="2"/>
    </font>
    <font>
      <b/>
      <sz val="10"/>
      <name val="Arial"/>
      <family val="2"/>
    </font>
    <font>
      <sz val="10"/>
      <color rgb="FF0000FF"/>
      <name val="Arial"/>
      <family val="2"/>
    </font>
    <font>
      <sz val="10"/>
      <name val="Arial"/>
      <family val="2"/>
    </font>
    <font>
      <sz val="10"/>
      <color rgb="FF000000"/>
      <name val="Arial"/>
      <family val="2"/>
    </font>
    <font>
      <b/>
      <sz val="10"/>
      <color rgb="FF000000"/>
      <name val="Arial"/>
      <family val="2"/>
    </font>
    <font>
      <b/>
      <sz val="12"/>
      <color theme="1"/>
      <name val="Arial"/>
      <family val="2"/>
    </font>
    <font>
      <sz val="10"/>
      <color rgb="FF0099FF"/>
      <name val="Arial"/>
      <family val="2"/>
    </font>
    <font>
      <sz val="12"/>
      <color theme="1"/>
      <name val="Arial"/>
      <family val="2"/>
    </font>
    <font>
      <sz val="12"/>
      <color rgb="FF0099FF"/>
      <name val="Arial"/>
      <family val="2"/>
    </font>
    <font>
      <sz val="12"/>
      <name val="Arial"/>
      <family val="2"/>
    </font>
    <font>
      <sz val="8"/>
      <name val="Arial"/>
      <family val="2"/>
    </font>
    <font>
      <b/>
      <sz val="11"/>
      <color rgb="FF0000FF"/>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2" tint="-0.249977111117893"/>
        <bgColor indexed="64"/>
      </patternFill>
    </fill>
    <fill>
      <patternFill patternType="solid">
        <fgColor rgb="FFAEAAAA"/>
        <bgColor rgb="FF000000"/>
      </patternFill>
    </fill>
  </fills>
  <borders count="4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0" fontId="9" fillId="0" borderId="0" applyNumberFormat="0" applyFill="0" applyBorder="0" applyAlignment="0" applyProtection="0"/>
  </cellStyleXfs>
  <cellXfs count="237">
    <xf numFmtId="0" fontId="0" fillId="0" borderId="0" xfId="0"/>
    <xf numFmtId="0" fontId="1" fillId="0" borderId="13" xfId="0" applyFont="1" applyBorder="1" applyAlignment="1">
      <alignment horizontal="left" vertical="center"/>
    </xf>
    <xf numFmtId="0" fontId="3" fillId="0" borderId="17" xfId="0" applyFont="1" applyBorder="1" applyAlignment="1">
      <alignment vertical="top" wrapText="1"/>
    </xf>
    <xf numFmtId="0" fontId="3" fillId="0" borderId="11" xfId="0" applyFont="1" applyBorder="1" applyAlignment="1">
      <alignment horizontal="left" vertical="top" wrapText="1"/>
    </xf>
    <xf numFmtId="0" fontId="3" fillId="0" borderId="11" xfId="0" applyFont="1" applyBorder="1" applyAlignment="1">
      <alignment horizontal="left" vertical="center" wrapText="1"/>
    </xf>
    <xf numFmtId="0" fontId="4" fillId="0" borderId="11" xfId="0" applyFont="1" applyBorder="1" applyAlignment="1">
      <alignment horizontal="left"/>
    </xf>
    <xf numFmtId="0" fontId="3" fillId="0" borderId="23" xfId="0" applyFont="1" applyBorder="1" applyAlignment="1">
      <alignment horizontal="left" vertical="center" wrapText="1"/>
    </xf>
    <xf numFmtId="0" fontId="7" fillId="0" borderId="11" xfId="0" applyFont="1" applyBorder="1" applyAlignment="1">
      <alignment vertical="center"/>
    </xf>
    <xf numFmtId="0" fontId="1" fillId="0" borderId="17" xfId="0" applyFont="1" applyBorder="1" applyAlignment="1">
      <alignment vertical="center" wrapText="1"/>
    </xf>
    <xf numFmtId="0" fontId="3" fillId="0" borderId="17" xfId="0" applyFont="1" applyBorder="1" applyAlignment="1">
      <alignment horizontal="left" vertical="center" wrapText="1"/>
    </xf>
    <xf numFmtId="0" fontId="1" fillId="0" borderId="17" xfId="0" applyFont="1" applyBorder="1" applyAlignment="1">
      <alignment vertical="top" wrapText="1"/>
    </xf>
    <xf numFmtId="0" fontId="3" fillId="0" borderId="25" xfId="0" applyFont="1" applyBorder="1" applyAlignment="1">
      <alignment horizontal="left" vertical="center" wrapText="1"/>
    </xf>
    <xf numFmtId="0" fontId="3" fillId="0" borderId="26" xfId="0" applyFont="1" applyBorder="1" applyAlignment="1">
      <alignment vertical="top" wrapText="1"/>
    </xf>
    <xf numFmtId="0" fontId="3" fillId="0" borderId="27" xfId="0" applyFont="1" applyBorder="1" applyAlignment="1">
      <alignment horizontal="center" vertical="top" wrapText="1"/>
    </xf>
    <xf numFmtId="0" fontId="3" fillId="0" borderId="28" xfId="0" applyFont="1" applyBorder="1" applyAlignment="1">
      <alignment horizontal="left" vertical="center" wrapText="1"/>
    </xf>
    <xf numFmtId="0" fontId="11" fillId="0" borderId="0" xfId="0" applyFont="1" applyAlignment="1">
      <alignment vertical="center"/>
    </xf>
    <xf numFmtId="0" fontId="13" fillId="0" borderId="9" xfId="0" applyFont="1" applyBorder="1" applyAlignment="1">
      <alignment vertical="center"/>
    </xf>
    <xf numFmtId="0" fontId="13" fillId="2" borderId="11" xfId="0" applyFont="1" applyFill="1" applyBorder="1" applyAlignment="1">
      <alignment vertical="center"/>
    </xf>
    <xf numFmtId="0" fontId="13" fillId="0" borderId="11" xfId="0" applyFont="1" applyBorder="1" applyAlignment="1">
      <alignment vertical="center"/>
    </xf>
    <xf numFmtId="0" fontId="13" fillId="2" borderId="11" xfId="0" applyFont="1" applyFill="1" applyBorder="1" applyAlignment="1">
      <alignment horizontal="center" vertical="center" wrapText="1"/>
    </xf>
    <xf numFmtId="0" fontId="13" fillId="0" borderId="17" xfId="0" applyFont="1" applyBorder="1" applyAlignment="1">
      <alignment vertical="center"/>
    </xf>
    <xf numFmtId="0" fontId="13" fillId="0" borderId="11" xfId="0" applyFont="1" applyBorder="1" applyAlignment="1">
      <alignment vertical="center" wrapText="1"/>
    </xf>
    <xf numFmtId="0" fontId="13" fillId="0" borderId="11" xfId="0" applyFont="1" applyBorder="1" applyAlignment="1">
      <alignment horizontal="left" vertical="center"/>
    </xf>
    <xf numFmtId="0" fontId="15" fillId="0" borderId="11" xfId="0" applyFont="1" applyBorder="1" applyAlignment="1">
      <alignment vertical="center" wrapText="1"/>
    </xf>
    <xf numFmtId="0" fontId="14" fillId="0" borderId="0" xfId="0" applyFont="1" applyBorder="1" applyAlignment="1">
      <alignment vertical="center" wrapText="1"/>
    </xf>
    <xf numFmtId="0" fontId="13" fillId="0" borderId="12" xfId="0" applyFont="1" applyBorder="1" applyAlignment="1">
      <alignment horizontal="left" vertical="center"/>
    </xf>
    <xf numFmtId="0" fontId="13" fillId="0" borderId="13" xfId="0" applyFont="1" applyBorder="1" applyAlignment="1">
      <alignment horizontal="left" vertical="center"/>
    </xf>
    <xf numFmtId="0" fontId="2" fillId="0" borderId="4" xfId="0" applyFont="1" applyFill="1" applyBorder="1" applyAlignment="1">
      <alignment vertical="center" wrapText="1"/>
    </xf>
    <xf numFmtId="0" fontId="16" fillId="0" borderId="8" xfId="0" applyFont="1" applyFill="1" applyBorder="1" applyAlignment="1">
      <alignment vertical="center"/>
    </xf>
    <xf numFmtId="0" fontId="1" fillId="0" borderId="29" xfId="0" applyFont="1" applyFill="1" applyBorder="1" applyAlignment="1">
      <alignment vertical="center" wrapText="1"/>
    </xf>
    <xf numFmtId="0" fontId="1" fillId="0" borderId="30" xfId="0" applyFont="1" applyFill="1" applyBorder="1" applyAlignment="1">
      <alignment vertical="center" wrapText="1"/>
    </xf>
    <xf numFmtId="0" fontId="1" fillId="0" borderId="31" xfId="0" applyFont="1" applyFill="1" applyBorder="1" applyAlignment="1">
      <alignment vertical="center" wrapText="1"/>
    </xf>
    <xf numFmtId="0" fontId="1" fillId="0" borderId="9" xfId="0" applyFont="1" applyFill="1" applyBorder="1" applyAlignment="1">
      <alignment vertical="center" wrapText="1"/>
    </xf>
    <xf numFmtId="0" fontId="1" fillId="0" borderId="11" xfId="0" applyFont="1" applyFill="1" applyBorder="1" applyAlignment="1">
      <alignment vertical="center" wrapText="1"/>
    </xf>
    <xf numFmtId="0" fontId="1" fillId="0" borderId="13" xfId="0" applyFont="1" applyFill="1" applyBorder="1" applyAlignment="1">
      <alignment vertical="center" wrapText="1"/>
    </xf>
    <xf numFmtId="0" fontId="2" fillId="0" borderId="11" xfId="0" applyFont="1" applyFill="1" applyBorder="1" applyAlignment="1">
      <alignment vertical="center" wrapText="1"/>
    </xf>
    <xf numFmtId="0" fontId="2" fillId="0" borderId="2" xfId="0" applyFont="1" applyFill="1" applyBorder="1" applyAlignment="1">
      <alignment vertical="center" wrapText="1"/>
    </xf>
    <xf numFmtId="0" fontId="1" fillId="0" borderId="24" xfId="0" applyFont="1" applyFill="1" applyBorder="1" applyAlignment="1">
      <alignment vertical="center" wrapText="1"/>
    </xf>
    <xf numFmtId="0" fontId="1" fillId="0" borderId="28" xfId="0" applyFont="1" applyFill="1" applyBorder="1" applyAlignment="1">
      <alignment vertical="center" wrapText="1"/>
    </xf>
    <xf numFmtId="0" fontId="1" fillId="0" borderId="22" xfId="0" applyFont="1" applyFill="1" applyBorder="1" applyAlignment="1">
      <alignment vertical="center" wrapText="1"/>
    </xf>
    <xf numFmtId="0" fontId="1" fillId="0" borderId="1" xfId="0" applyFont="1" applyFill="1" applyBorder="1" applyAlignment="1">
      <alignment horizontal="left" vertical="center" wrapText="1"/>
    </xf>
    <xf numFmtId="0" fontId="1" fillId="0" borderId="17" xfId="0" applyFont="1" applyFill="1" applyBorder="1" applyAlignment="1">
      <alignment vertical="center" wrapText="1"/>
    </xf>
    <xf numFmtId="0" fontId="1" fillId="0" borderId="33" xfId="0" applyFont="1" applyFill="1" applyBorder="1" applyAlignment="1">
      <alignment vertical="center" wrapText="1"/>
    </xf>
    <xf numFmtId="0" fontId="3" fillId="0" borderId="11" xfId="0" applyFont="1" applyFill="1" applyBorder="1" applyAlignment="1">
      <alignment horizontal="center" vertical="center" wrapText="1"/>
    </xf>
    <xf numFmtId="0" fontId="16" fillId="0" borderId="34" xfId="0" applyFont="1" applyFill="1" applyBorder="1" applyAlignment="1">
      <alignment horizontal="center" vertical="center" wrapText="1"/>
    </xf>
    <xf numFmtId="0" fontId="3" fillId="0" borderId="11" xfId="0" applyFont="1" applyBorder="1" applyAlignment="1">
      <alignment vertical="top" wrapText="1"/>
    </xf>
    <xf numFmtId="0" fontId="16" fillId="0" borderId="0" xfId="0" applyFont="1" applyFill="1" applyBorder="1" applyAlignment="1">
      <alignment vertical="center"/>
    </xf>
    <xf numFmtId="0" fontId="3" fillId="0" borderId="2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16" fillId="0" borderId="7" xfId="0" applyFont="1" applyFill="1" applyBorder="1" applyAlignment="1">
      <alignment vertical="center"/>
    </xf>
    <xf numFmtId="0" fontId="16" fillId="0" borderId="7" xfId="0" applyFont="1" applyFill="1" applyBorder="1" applyAlignment="1">
      <alignment horizontal="center" vertical="center" wrapText="1"/>
    </xf>
    <xf numFmtId="0" fontId="11" fillId="0" borderId="0" xfId="0" applyFont="1" applyBorder="1" applyAlignment="1">
      <alignment vertical="center"/>
    </xf>
    <xf numFmtId="0" fontId="4" fillId="0" borderId="4" xfId="0" applyFont="1" applyBorder="1"/>
    <xf numFmtId="0" fontId="3" fillId="0" borderId="18" xfId="0" applyFont="1" applyBorder="1" applyAlignment="1">
      <alignment vertical="top" wrapText="1"/>
    </xf>
    <xf numFmtId="0" fontId="3" fillId="0" borderId="26" xfId="0" applyFont="1" applyBorder="1" applyAlignment="1">
      <alignment horizontal="center" vertical="top" wrapText="1"/>
    </xf>
    <xf numFmtId="0" fontId="1" fillId="0" borderId="33" xfId="0" applyFont="1" applyBorder="1" applyAlignment="1">
      <alignment horizontal="left" vertical="center" wrapText="1"/>
    </xf>
    <xf numFmtId="0" fontId="11" fillId="0" borderId="35" xfId="0" applyFont="1" applyBorder="1" applyAlignment="1">
      <alignment vertical="center"/>
    </xf>
    <xf numFmtId="0" fontId="16" fillId="0" borderId="35" xfId="0" applyFont="1" applyFill="1" applyBorder="1" applyAlignment="1">
      <alignment vertical="center"/>
    </xf>
    <xf numFmtId="0" fontId="3" fillId="0" borderId="7" xfId="0" applyFont="1" applyFill="1" applyBorder="1" applyAlignment="1">
      <alignment horizontal="center" vertical="center" wrapText="1"/>
    </xf>
    <xf numFmtId="0" fontId="1" fillId="0" borderId="36" xfId="0" applyFont="1" applyFill="1" applyBorder="1" applyAlignment="1">
      <alignment horizontal="left" vertical="center" wrapText="1"/>
    </xf>
    <xf numFmtId="0" fontId="19" fillId="0" borderId="4" xfId="0" applyFont="1" applyBorder="1" applyAlignment="1">
      <alignment horizontal="center" vertical="center"/>
    </xf>
    <xf numFmtId="0" fontId="18" fillId="0" borderId="37" xfId="0" applyFont="1" applyBorder="1" applyAlignment="1">
      <alignment horizontal="center"/>
    </xf>
    <xf numFmtId="0" fontId="3" fillId="0" borderId="4" xfId="0" applyFont="1" applyBorder="1" applyAlignment="1">
      <alignment horizontal="center" vertical="top" wrapText="1"/>
    </xf>
    <xf numFmtId="0" fontId="7" fillId="0" borderId="4" xfId="0" applyFont="1" applyBorder="1" applyAlignment="1">
      <alignment horizontal="center"/>
    </xf>
    <xf numFmtId="0" fontId="20" fillId="0" borderId="7" xfId="0" applyFont="1" applyBorder="1" applyAlignment="1">
      <alignment horizontal="center" vertical="center" wrapText="1"/>
    </xf>
    <xf numFmtId="0" fontId="20" fillId="0" borderId="6" xfId="0" applyFont="1" applyFill="1" applyBorder="1" applyAlignment="1">
      <alignment horizontal="center" vertical="center"/>
    </xf>
    <xf numFmtId="0" fontId="21" fillId="0" borderId="4" xfId="0" applyFont="1" applyBorder="1" applyAlignment="1">
      <alignment horizontal="center" vertical="center"/>
    </xf>
    <xf numFmtId="0" fontId="20" fillId="0" borderId="5" xfId="0" applyFont="1" applyBorder="1" applyAlignment="1">
      <alignment horizontal="center" vertical="center" wrapText="1"/>
    </xf>
    <xf numFmtId="0" fontId="20" fillId="0" borderId="5" xfId="0" applyFont="1" applyFill="1" applyBorder="1" applyAlignment="1">
      <alignment horizontal="center" vertical="center"/>
    </xf>
    <xf numFmtId="0" fontId="20" fillId="0" borderId="15" xfId="0" applyFont="1" applyFill="1" applyBorder="1" applyAlignment="1">
      <alignment horizontal="center" vertical="center"/>
    </xf>
    <xf numFmtId="0" fontId="22" fillId="0" borderId="25" xfId="0" applyFont="1" applyBorder="1" applyAlignment="1">
      <alignment horizontal="left" vertical="center" wrapText="1"/>
    </xf>
    <xf numFmtId="0" fontId="22" fillId="0" borderId="7" xfId="0" applyFont="1" applyBorder="1" applyAlignment="1">
      <alignment horizontal="center" vertical="center" wrapText="1"/>
    </xf>
    <xf numFmtId="0" fontId="22" fillId="0" borderId="6" xfId="0" applyFont="1" applyFill="1" applyBorder="1" applyAlignment="1">
      <alignment horizontal="center" vertical="center"/>
    </xf>
    <xf numFmtId="0" fontId="22" fillId="0" borderId="23" xfId="0" applyFont="1" applyBorder="1" applyAlignment="1">
      <alignment horizontal="left" vertical="center" wrapText="1"/>
    </xf>
    <xf numFmtId="0" fontId="22" fillId="0" borderId="5" xfId="0" applyFont="1" applyBorder="1" applyAlignment="1">
      <alignment horizontal="center" vertical="center" wrapText="1"/>
    </xf>
    <xf numFmtId="0" fontId="22" fillId="0" borderId="5" xfId="0" applyFont="1" applyFill="1" applyBorder="1" applyAlignment="1">
      <alignment horizontal="center" vertical="center"/>
    </xf>
    <xf numFmtId="0" fontId="22" fillId="0" borderId="15" xfId="0" applyFont="1" applyFill="1" applyBorder="1" applyAlignment="1">
      <alignment horizontal="center" vertical="center"/>
    </xf>
    <xf numFmtId="0" fontId="18" fillId="0" borderId="4" xfId="0" applyFont="1" applyBorder="1" applyAlignment="1">
      <alignment horizontal="center"/>
    </xf>
    <xf numFmtId="0" fontId="24" fillId="0" borderId="1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41" xfId="0" applyFont="1" applyFill="1" applyBorder="1" applyAlignment="1">
      <alignment horizontal="center" vertical="center" wrapText="1"/>
    </xf>
    <xf numFmtId="14" fontId="2" fillId="0" borderId="4" xfId="0" applyNumberFormat="1" applyFont="1" applyBorder="1" applyAlignment="1">
      <alignment horizontal="left" vertical="center"/>
    </xf>
    <xf numFmtId="0" fontId="2" fillId="0" borderId="4" xfId="0" applyFont="1" applyBorder="1" applyAlignment="1">
      <alignment vertical="center"/>
    </xf>
    <xf numFmtId="0" fontId="13" fillId="2" borderId="0" xfId="0" applyFont="1" applyFill="1" applyBorder="1" applyAlignment="1">
      <alignment horizontal="center" vertical="center" wrapText="1"/>
    </xf>
    <xf numFmtId="0" fontId="13" fillId="2" borderId="35" xfId="0" applyFont="1" applyFill="1" applyBorder="1" applyAlignment="1">
      <alignment horizontal="center" vertical="center" wrapText="1"/>
    </xf>
    <xf numFmtId="0" fontId="2" fillId="0" borderId="4" xfId="0" applyFont="1" applyBorder="1" applyAlignment="1">
      <alignment vertical="center" wrapText="1"/>
    </xf>
    <xf numFmtId="0" fontId="13" fillId="2" borderId="0" xfId="0" applyFont="1" applyFill="1" applyBorder="1" applyAlignment="1">
      <alignment vertical="center"/>
    </xf>
    <xf numFmtId="0" fontId="13" fillId="2" borderId="35" xfId="0" applyFont="1" applyFill="1" applyBorder="1" applyAlignment="1">
      <alignment vertical="center"/>
    </xf>
    <xf numFmtId="0" fontId="9" fillId="0" borderId="4" xfId="1" applyBorder="1" applyAlignment="1">
      <alignment horizontal="left" vertical="center"/>
    </xf>
    <xf numFmtId="0" fontId="2" fillId="0" borderId="4" xfId="0" applyFont="1" applyBorder="1" applyAlignment="1">
      <alignment horizontal="left" vertical="center"/>
    </xf>
    <xf numFmtId="0" fontId="14" fillId="0" borderId="4" xfId="0" applyFont="1" applyBorder="1" applyAlignment="1">
      <alignment horizontal="left" vertical="center"/>
    </xf>
    <xf numFmtId="0" fontId="14" fillId="0" borderId="4" xfId="0" applyFont="1" applyBorder="1" applyAlignment="1">
      <alignment vertical="center"/>
    </xf>
    <xf numFmtId="0" fontId="9" fillId="0" borderId="4" xfId="1" applyBorder="1" applyAlignment="1">
      <alignment vertical="center" wrapText="1"/>
    </xf>
    <xf numFmtId="0" fontId="4" fillId="0" borderId="8" xfId="0" applyFont="1" applyBorder="1" applyAlignment="1">
      <alignment horizontal="center"/>
    </xf>
    <xf numFmtId="0" fontId="4" fillId="0" borderId="0" xfId="0" applyFont="1" applyBorder="1" applyAlignment="1">
      <alignment horizontal="center"/>
    </xf>
    <xf numFmtId="0" fontId="4" fillId="0" borderId="35" xfId="0" applyFont="1" applyBorder="1" applyAlignment="1">
      <alignment horizontal="center"/>
    </xf>
    <xf numFmtId="0" fontId="6" fillId="0" borderId="8" xfId="0" applyFont="1" applyBorder="1" applyAlignment="1">
      <alignment horizontal="center"/>
    </xf>
    <xf numFmtId="0" fontId="6" fillId="0" borderId="0" xfId="0" applyFont="1" applyBorder="1" applyAlignment="1">
      <alignment horizontal="center"/>
    </xf>
    <xf numFmtId="0" fontId="6" fillId="0" borderId="35" xfId="0" applyFont="1" applyBorder="1" applyAlignment="1">
      <alignment horizontal="center"/>
    </xf>
    <xf numFmtId="0" fontId="5" fillId="0" borderId="8" xfId="0" applyFont="1" applyBorder="1" applyAlignment="1">
      <alignment horizontal="center"/>
    </xf>
    <xf numFmtId="0" fontId="5" fillId="0" borderId="0" xfId="0" applyFont="1" applyBorder="1" applyAlignment="1">
      <alignment horizontal="center"/>
    </xf>
    <xf numFmtId="0" fontId="5" fillId="0" borderId="35" xfId="0" applyFont="1" applyBorder="1" applyAlignment="1">
      <alignment horizontal="center"/>
    </xf>
    <xf numFmtId="0" fontId="13" fillId="0" borderId="4" xfId="0" applyFont="1" applyBorder="1" applyAlignment="1">
      <alignment horizontal="center" vertical="center" wrapText="1"/>
    </xf>
    <xf numFmtId="14" fontId="4" fillId="0" borderId="4" xfId="0" applyNumberFormat="1" applyFont="1" applyBorder="1" applyAlignment="1">
      <alignment horizontal="left" vertical="center"/>
    </xf>
    <xf numFmtId="0" fontId="10" fillId="0" borderId="8"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35"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35"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8" xfId="0" applyFont="1" applyBorder="1" applyAlignment="1">
      <alignment horizontal="center" vertical="center"/>
    </xf>
    <xf numFmtId="0" fontId="13" fillId="0" borderId="0" xfId="0" applyFont="1" applyBorder="1" applyAlignment="1">
      <alignment horizontal="center" vertical="center"/>
    </xf>
    <xf numFmtId="0" fontId="13" fillId="0" borderId="35" xfId="0" applyFont="1" applyBorder="1" applyAlignment="1">
      <alignment horizontal="center" vertical="center"/>
    </xf>
    <xf numFmtId="0" fontId="13" fillId="0" borderId="8" xfId="0" applyFont="1" applyBorder="1" applyAlignment="1">
      <alignment vertical="center"/>
    </xf>
    <xf numFmtId="0" fontId="13" fillId="0" borderId="0" xfId="0" applyFont="1" applyBorder="1" applyAlignment="1">
      <alignment vertical="center"/>
    </xf>
    <xf numFmtId="0" fontId="13" fillId="0" borderId="35" xfId="0" applyFont="1" applyBorder="1" applyAlignment="1">
      <alignment vertical="center"/>
    </xf>
    <xf numFmtId="0" fontId="2" fillId="0" borderId="6" xfId="0" applyFont="1" applyBorder="1" applyAlignment="1">
      <alignment vertical="center" wrapText="1"/>
    </xf>
    <xf numFmtId="0" fontId="2" fillId="0" borderId="0" xfId="0" applyFont="1" applyBorder="1" applyAlignment="1">
      <alignment vertical="center" wrapText="1"/>
    </xf>
    <xf numFmtId="0" fontId="2" fillId="0" borderId="35" xfId="0" applyFont="1" applyBorder="1" applyAlignment="1">
      <alignment vertical="center" wrapText="1"/>
    </xf>
    <xf numFmtId="0" fontId="2" fillId="0" borderId="4" xfId="0" applyFont="1" applyBorder="1" applyAlignment="1">
      <alignment horizontal="left" vertical="center" wrapText="1"/>
    </xf>
    <xf numFmtId="0" fontId="2" fillId="0" borderId="4" xfId="0" applyFont="1" applyBorder="1" applyAlignment="1">
      <alignment vertical="top" wrapText="1"/>
    </xf>
    <xf numFmtId="0" fontId="2" fillId="0" borderId="4" xfId="0" applyFont="1" applyBorder="1" applyAlignment="1">
      <alignment horizontal="left" vertical="top" wrapText="1"/>
    </xf>
    <xf numFmtId="0" fontId="3" fillId="0" borderId="8" xfId="0" applyFont="1" applyBorder="1" applyAlignment="1">
      <alignment vertical="top" wrapText="1"/>
    </xf>
    <xf numFmtId="0" fontId="3" fillId="0" borderId="0" xfId="0" applyFont="1" applyBorder="1" applyAlignment="1">
      <alignment vertical="top" wrapText="1"/>
    </xf>
    <xf numFmtId="0" fontId="3" fillId="0" borderId="35" xfId="0" applyFont="1" applyBorder="1" applyAlignment="1">
      <alignment vertical="top" wrapText="1"/>
    </xf>
    <xf numFmtId="0" fontId="1" fillId="3" borderId="8" xfId="0" applyFont="1" applyFill="1" applyBorder="1" applyAlignment="1">
      <alignment horizontal="center" vertical="top" wrapText="1"/>
    </xf>
    <xf numFmtId="0" fontId="1" fillId="3" borderId="0" xfId="0" applyFont="1" applyFill="1" applyBorder="1" applyAlignment="1">
      <alignment horizontal="center" vertical="top" wrapText="1"/>
    </xf>
    <xf numFmtId="0" fontId="1" fillId="3" borderId="35" xfId="0" applyFont="1" applyFill="1" applyBorder="1" applyAlignment="1">
      <alignment horizontal="center" vertical="top" wrapText="1"/>
    </xf>
    <xf numFmtId="20" fontId="4" fillId="0" borderId="6" xfId="0" applyNumberFormat="1" applyFont="1" applyBorder="1" applyAlignment="1">
      <alignment horizontal="center" vertical="center"/>
    </xf>
    <xf numFmtId="20" fontId="4" fillId="0" borderId="0" xfId="0" applyNumberFormat="1" applyFont="1" applyBorder="1" applyAlignment="1">
      <alignment horizontal="center" vertical="center"/>
    </xf>
    <xf numFmtId="20" fontId="4" fillId="0" borderId="35" xfId="0" applyNumberFormat="1" applyFont="1" applyBorder="1" applyAlignment="1">
      <alignment horizontal="center" vertical="center"/>
    </xf>
    <xf numFmtId="0" fontId="4" fillId="0" borderId="6" xfId="0" applyFont="1" applyBorder="1" applyAlignment="1">
      <alignment horizontal="center"/>
    </xf>
    <xf numFmtId="14" fontId="2" fillId="0" borderId="4" xfId="0" applyNumberFormat="1" applyFont="1" applyBorder="1" applyAlignment="1">
      <alignment horizontal="left" vertical="top" wrapText="1"/>
    </xf>
    <xf numFmtId="9" fontId="4" fillId="0" borderId="4" xfId="0" applyNumberFormat="1" applyFont="1" applyBorder="1" applyAlignment="1">
      <alignment horizontal="center" wrapText="1"/>
    </xf>
    <xf numFmtId="0" fontId="4" fillId="0" borderId="4" xfId="0" applyFont="1" applyBorder="1" applyAlignment="1">
      <alignment horizontal="center"/>
    </xf>
    <xf numFmtId="2" fontId="4" fillId="0" borderId="4" xfId="0" applyNumberFormat="1" applyFont="1" applyBorder="1" applyAlignment="1">
      <alignment horizontal="center"/>
    </xf>
    <xf numFmtId="0" fontId="7" fillId="0" borderId="20" xfId="0" applyFont="1" applyBorder="1" applyAlignment="1">
      <alignment horizontal="left"/>
    </xf>
    <xf numFmtId="0" fontId="7" fillId="0" borderId="21" xfId="0" applyFont="1" applyBorder="1" applyAlignment="1">
      <alignment horizontal="left"/>
    </xf>
    <xf numFmtId="0" fontId="3" fillId="0" borderId="4" xfId="0" applyFont="1" applyBorder="1" applyAlignment="1">
      <alignment horizontal="center" vertical="top" wrapText="1"/>
    </xf>
    <xf numFmtId="0" fontId="4" fillId="0" borderId="4" xfId="0" applyFont="1" applyBorder="1" applyAlignment="1">
      <alignment wrapText="1"/>
    </xf>
    <xf numFmtId="0" fontId="18" fillId="0" borderId="18" xfId="0" applyFont="1" applyBorder="1" applyAlignment="1">
      <alignment horizontal="left"/>
    </xf>
    <xf numFmtId="0" fontId="18" fillId="0" borderId="19" xfId="0" applyFont="1" applyBorder="1" applyAlignment="1">
      <alignment horizontal="left"/>
    </xf>
    <xf numFmtId="0" fontId="4" fillId="0" borderId="8" xfId="0" applyFont="1" applyBorder="1" applyAlignment="1"/>
    <xf numFmtId="0" fontId="4" fillId="0" borderId="0" xfId="0" applyFont="1" applyBorder="1" applyAlignment="1"/>
    <xf numFmtId="0" fontId="4" fillId="0" borderId="35" xfId="0" applyFont="1" applyBorder="1" applyAlignment="1"/>
    <xf numFmtId="2" fontId="7" fillId="0" borderId="4" xfId="0" applyNumberFormat="1" applyFont="1" applyBorder="1" applyAlignment="1">
      <alignment horizontal="left"/>
    </xf>
    <xf numFmtId="0" fontId="1" fillId="0" borderId="8" xfId="0" applyFont="1" applyBorder="1" applyAlignment="1">
      <alignment horizontal="center" vertical="top" wrapText="1"/>
    </xf>
    <xf numFmtId="0" fontId="1" fillId="0" borderId="0" xfId="0" applyFont="1" applyBorder="1" applyAlignment="1">
      <alignment horizontal="center" vertical="top" wrapText="1"/>
    </xf>
    <xf numFmtId="0" fontId="1" fillId="0" borderId="35" xfId="0" applyFont="1" applyBorder="1" applyAlignment="1">
      <alignment horizontal="center" vertical="top" wrapText="1"/>
    </xf>
    <xf numFmtId="0" fontId="3" fillId="0" borderId="8" xfId="0" applyFont="1" applyBorder="1" applyAlignment="1">
      <alignment horizontal="left" vertical="center"/>
    </xf>
    <xf numFmtId="0" fontId="3" fillId="0" borderId="0" xfId="0" applyFont="1" applyBorder="1" applyAlignment="1">
      <alignment horizontal="left" vertical="center"/>
    </xf>
    <xf numFmtId="0" fontId="3" fillId="0" borderId="35" xfId="0" applyFont="1" applyBorder="1" applyAlignment="1">
      <alignment horizontal="left" vertical="center"/>
    </xf>
    <xf numFmtId="0" fontId="3" fillId="0" borderId="8" xfId="0" applyFont="1" applyBorder="1" applyAlignment="1"/>
    <xf numFmtId="0" fontId="3" fillId="0" borderId="0" xfId="0" applyFont="1" applyBorder="1" applyAlignment="1"/>
    <xf numFmtId="0" fontId="3" fillId="0" borderId="35" xfId="0" applyFont="1" applyBorder="1" applyAlignment="1"/>
    <xf numFmtId="0" fontId="23" fillId="0" borderId="8" xfId="0" applyFont="1" applyBorder="1" applyAlignment="1">
      <alignment horizontal="justify" vertical="center"/>
    </xf>
    <xf numFmtId="0" fontId="23" fillId="0" borderId="0" xfId="0" applyFont="1" applyBorder="1" applyAlignment="1">
      <alignment horizontal="justify" vertical="center"/>
    </xf>
    <xf numFmtId="0" fontId="23" fillId="0" borderId="35" xfId="0" applyFont="1" applyBorder="1" applyAlignment="1">
      <alignment horizontal="justify" vertical="center"/>
    </xf>
    <xf numFmtId="0" fontId="7" fillId="0" borderId="4" xfId="0" applyFont="1" applyBorder="1" applyAlignment="1">
      <alignment horizontal="center" vertical="center"/>
    </xf>
    <xf numFmtId="0" fontId="1" fillId="0" borderId="8" xfId="0" applyFont="1" applyBorder="1" applyAlignment="1"/>
    <xf numFmtId="0" fontId="1" fillId="0" borderId="0" xfId="0" applyFont="1" applyBorder="1" applyAlignment="1"/>
    <xf numFmtId="0" fontId="1" fillId="0" borderId="35" xfId="0" applyFont="1" applyBorder="1" applyAlignment="1"/>
    <xf numFmtId="14" fontId="2" fillId="0" borderId="11" xfId="0" applyNumberFormat="1" applyFont="1" applyFill="1" applyBorder="1" applyAlignment="1">
      <alignment horizontal="left" vertical="center"/>
    </xf>
    <xf numFmtId="0" fontId="2" fillId="0" borderId="3" xfId="0" applyFont="1" applyFill="1" applyBorder="1" applyAlignment="1">
      <alignment horizontal="left" vertical="center"/>
    </xf>
    <xf numFmtId="0" fontId="2" fillId="0" borderId="41" xfId="0" applyFont="1" applyFill="1" applyBorder="1" applyAlignment="1">
      <alignment horizontal="left" vertical="center"/>
    </xf>
    <xf numFmtId="0" fontId="2" fillId="0" borderId="13" xfId="0" applyFont="1" applyFill="1" applyBorder="1" applyAlignment="1">
      <alignment horizontal="left" vertical="center"/>
    </xf>
    <xf numFmtId="0" fontId="2" fillId="0" borderId="14" xfId="0" applyFont="1" applyFill="1" applyBorder="1" applyAlignment="1">
      <alignment horizontal="left" vertical="center"/>
    </xf>
    <xf numFmtId="0" fontId="2" fillId="0" borderId="42" xfId="0" applyFont="1" applyFill="1" applyBorder="1" applyAlignment="1">
      <alignment horizontal="left" vertical="center"/>
    </xf>
    <xf numFmtId="0" fontId="1" fillId="4" borderId="8"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17" fillId="4" borderId="0" xfId="0" applyFont="1" applyFill="1" applyBorder="1" applyAlignment="1">
      <alignment horizontal="center" vertical="center"/>
    </xf>
    <xf numFmtId="0" fontId="17" fillId="4" borderId="35" xfId="0" applyFont="1" applyFill="1" applyBorder="1" applyAlignment="1">
      <alignment horizontal="center" vertical="center"/>
    </xf>
    <xf numFmtId="164" fontId="2" fillId="0" borderId="9" xfId="0" applyNumberFormat="1" applyFont="1" applyFill="1" applyBorder="1" applyAlignment="1">
      <alignment horizontal="left" vertical="center"/>
    </xf>
    <xf numFmtId="164" fontId="2" fillId="0" borderId="10" xfId="0" applyNumberFormat="1" applyFont="1" applyFill="1" applyBorder="1" applyAlignment="1">
      <alignment horizontal="left" vertical="center"/>
    </xf>
    <xf numFmtId="164" fontId="2" fillId="0" borderId="40" xfId="0" applyNumberFormat="1" applyFont="1" applyFill="1" applyBorder="1" applyAlignment="1">
      <alignment horizontal="left" vertical="center"/>
    </xf>
    <xf numFmtId="0" fontId="2" fillId="0" borderId="11" xfId="0" applyNumberFormat="1" applyFont="1" applyFill="1" applyBorder="1" applyAlignment="1">
      <alignment horizontal="left" vertical="center"/>
    </xf>
    <xf numFmtId="0" fontId="2" fillId="0" borderId="3" xfId="0" applyNumberFormat="1" applyFont="1" applyFill="1" applyBorder="1" applyAlignment="1">
      <alignment horizontal="left" vertical="center"/>
    </xf>
    <xf numFmtId="0" fontId="2" fillId="0" borderId="41" xfId="0" applyNumberFormat="1" applyFont="1" applyFill="1" applyBorder="1" applyAlignment="1">
      <alignment horizontal="left" vertical="center"/>
    </xf>
    <xf numFmtId="14" fontId="4" fillId="0" borderId="2" xfId="0" applyNumberFormat="1" applyFont="1" applyBorder="1" applyAlignment="1">
      <alignment horizontal="left" vertical="center"/>
    </xf>
    <xf numFmtId="14" fontId="4" fillId="0" borderId="3" xfId="0" applyNumberFormat="1" applyFont="1" applyBorder="1" applyAlignment="1">
      <alignment horizontal="left" vertical="center"/>
    </xf>
    <xf numFmtId="14" fontId="4" fillId="0" borderId="41" xfId="0" applyNumberFormat="1" applyFont="1" applyBorder="1" applyAlignment="1">
      <alignment horizontal="left" vertical="center"/>
    </xf>
    <xf numFmtId="0" fontId="6" fillId="0" borderId="20"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38"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35" xfId="0" applyFont="1" applyFill="1" applyBorder="1" applyAlignment="1">
      <alignment horizontal="center" vertical="center"/>
    </xf>
    <xf numFmtId="0" fontId="17" fillId="4" borderId="18" xfId="0" applyFont="1" applyFill="1" applyBorder="1" applyAlignment="1">
      <alignment horizontal="center" vertical="center"/>
    </xf>
    <xf numFmtId="0" fontId="17" fillId="4" borderId="19" xfId="0" applyFont="1" applyFill="1" applyBorder="1" applyAlignment="1">
      <alignment horizontal="center" vertical="center"/>
    </xf>
    <xf numFmtId="0" fontId="17" fillId="4" borderId="39" xfId="0" applyFont="1" applyFill="1" applyBorder="1" applyAlignment="1">
      <alignment horizontal="center" vertical="center"/>
    </xf>
    <xf numFmtId="0" fontId="2" fillId="0" borderId="9" xfId="0" applyFont="1" applyFill="1" applyBorder="1" applyAlignment="1">
      <alignment horizontal="left" vertical="center"/>
    </xf>
    <xf numFmtId="0" fontId="2" fillId="0" borderId="10" xfId="0" applyFont="1" applyFill="1" applyBorder="1" applyAlignment="1">
      <alignment horizontal="left" vertical="center"/>
    </xf>
    <xf numFmtId="0" fontId="2" fillId="0" borderId="40" xfId="0" applyFont="1" applyFill="1" applyBorder="1" applyAlignment="1">
      <alignment horizontal="left" vertical="center"/>
    </xf>
    <xf numFmtId="0" fontId="3" fillId="0" borderId="32" xfId="0" applyFont="1" applyFill="1" applyBorder="1" applyAlignment="1">
      <alignment horizontal="center" vertical="center" wrapText="1"/>
    </xf>
    <xf numFmtId="0" fontId="16" fillId="0" borderId="7" xfId="0" applyFont="1" applyFill="1" applyBorder="1" applyAlignment="1">
      <alignment vertical="center"/>
    </xf>
    <xf numFmtId="0" fontId="16" fillId="0" borderId="32"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3" fillId="0" borderId="7" xfId="0" applyFont="1" applyFill="1" applyBorder="1" applyAlignment="1">
      <alignment horizontal="center" vertical="center" wrapText="1"/>
    </xf>
    <xf numFmtId="164" fontId="2" fillId="0" borderId="22" xfId="0" applyNumberFormat="1" applyFont="1" applyFill="1" applyBorder="1" applyAlignment="1">
      <alignment horizontal="left" vertical="center"/>
    </xf>
    <xf numFmtId="164" fontId="2" fillId="0" borderId="1" xfId="0" applyNumberFormat="1" applyFont="1" applyFill="1" applyBorder="1" applyAlignment="1">
      <alignment horizontal="left" vertical="center"/>
    </xf>
    <xf numFmtId="164" fontId="2" fillId="0" borderId="36" xfId="0" applyNumberFormat="1" applyFont="1" applyFill="1" applyBorder="1" applyAlignment="1">
      <alignment horizontal="left" vertical="center"/>
    </xf>
    <xf numFmtId="2" fontId="16" fillId="0" borderId="11" xfId="0" applyNumberFormat="1" applyFont="1" applyFill="1" applyBorder="1" applyAlignment="1">
      <alignment horizontal="left"/>
    </xf>
    <xf numFmtId="2" fontId="16" fillId="0" borderId="3" xfId="0" applyNumberFormat="1" applyFont="1" applyFill="1" applyBorder="1" applyAlignment="1">
      <alignment horizontal="left"/>
    </xf>
    <xf numFmtId="2" fontId="16" fillId="0" borderId="41" xfId="0" applyNumberFormat="1" applyFont="1" applyFill="1" applyBorder="1" applyAlignment="1">
      <alignment horizontal="left"/>
    </xf>
    <xf numFmtId="2" fontId="16" fillId="0" borderId="13" xfId="0" applyNumberFormat="1" applyFont="1" applyFill="1" applyBorder="1" applyAlignment="1">
      <alignment horizontal="left"/>
    </xf>
    <xf numFmtId="2" fontId="16" fillId="0" borderId="14" xfId="0" applyNumberFormat="1" applyFont="1" applyFill="1" applyBorder="1" applyAlignment="1">
      <alignment horizontal="left"/>
    </xf>
    <xf numFmtId="2" fontId="16" fillId="0" borderId="42" xfId="0" applyNumberFormat="1" applyFont="1" applyFill="1" applyBorder="1" applyAlignment="1">
      <alignment horizontal="left"/>
    </xf>
    <xf numFmtId="0" fontId="1" fillId="4" borderId="18" xfId="0" applyFont="1" applyFill="1" applyBorder="1" applyAlignment="1">
      <alignment horizontal="center" vertical="center" wrapText="1"/>
    </xf>
    <xf numFmtId="0" fontId="1" fillId="4" borderId="19" xfId="0" applyFont="1" applyFill="1" applyBorder="1" applyAlignment="1">
      <alignment horizontal="center" vertical="center" wrapText="1"/>
    </xf>
    <xf numFmtId="2" fontId="1" fillId="0" borderId="2"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1" xfId="0" applyFont="1" applyFill="1" applyBorder="1" applyAlignment="1">
      <alignment horizontal="center" vertical="center" wrapText="1"/>
    </xf>
    <xf numFmtId="165" fontId="1" fillId="0" borderId="2" xfId="0" applyNumberFormat="1" applyFont="1" applyFill="1" applyBorder="1" applyAlignment="1">
      <alignment horizontal="center" vertical="center" wrapText="1"/>
    </xf>
    <xf numFmtId="165" fontId="1" fillId="0" borderId="3" xfId="0" applyNumberFormat="1" applyFont="1" applyFill="1" applyBorder="1" applyAlignment="1">
      <alignment horizontal="center" vertical="center" wrapText="1"/>
    </xf>
    <xf numFmtId="165" fontId="1" fillId="0" borderId="41" xfId="0" applyNumberFormat="1" applyFont="1" applyFill="1" applyBorder="1" applyAlignment="1">
      <alignment horizontal="center" vertical="center" wrapText="1"/>
    </xf>
    <xf numFmtId="2" fontId="1" fillId="0" borderId="3" xfId="0" applyNumberFormat="1" applyFont="1" applyFill="1" applyBorder="1" applyAlignment="1">
      <alignment horizontal="center" vertical="center" wrapText="1"/>
    </xf>
    <xf numFmtId="2" fontId="1" fillId="0" borderId="41" xfId="0" applyNumberFormat="1"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3" fillId="0" borderId="8" xfId="0" applyFont="1" applyFill="1" applyBorder="1" applyAlignment="1">
      <alignment vertical="center"/>
    </xf>
    <xf numFmtId="0" fontId="16" fillId="0" borderId="0" xfId="0" applyFont="1" applyFill="1" applyBorder="1" applyAlignment="1">
      <alignment vertical="center"/>
    </xf>
    <xf numFmtId="0" fontId="16" fillId="0" borderId="35" xfId="0" applyFont="1" applyFill="1" applyBorder="1" applyAlignment="1">
      <alignment vertical="center"/>
    </xf>
    <xf numFmtId="2" fontId="1" fillId="0" borderId="9" xfId="0" applyNumberFormat="1" applyFont="1" applyFill="1" applyBorder="1" applyAlignment="1">
      <alignment horizontal="left" vertical="center" wrapText="1"/>
    </xf>
    <xf numFmtId="0" fontId="1" fillId="0" borderId="10" xfId="0" applyFont="1" applyFill="1" applyBorder="1" applyAlignment="1">
      <alignment horizontal="left" vertical="center" wrapText="1"/>
    </xf>
    <xf numFmtId="0" fontId="1" fillId="0" borderId="40" xfId="0" applyFont="1" applyFill="1" applyBorder="1" applyAlignment="1">
      <alignment horizontal="left" vertical="center" wrapText="1"/>
    </xf>
    <xf numFmtId="2" fontId="1" fillId="0" borderId="13" xfId="0" applyNumberFormat="1"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42" xfId="0" applyFont="1" applyFill="1" applyBorder="1" applyAlignment="1">
      <alignment horizontal="left" vertical="center" wrapText="1"/>
    </xf>
    <xf numFmtId="0" fontId="1" fillId="4" borderId="1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0099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516645</xdr:colOff>
      <xdr:row>0</xdr:row>
      <xdr:rowOff>95300</xdr:rowOff>
    </xdr:from>
    <xdr:to>
      <xdr:col>0</xdr:col>
      <xdr:colOff>1262732</xdr:colOff>
      <xdr:row>3</xdr:row>
      <xdr:rowOff>119975</xdr:rowOff>
    </xdr:to>
    <xdr:pic>
      <xdr:nvPicPr>
        <xdr:cNvPr id="11" name="Picture 140">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xmlns=""/>
            </a:ext>
          </a:extLst>
        </a:blip>
        <a:srcRect/>
        <a:stretch>
          <a:fillRect/>
        </a:stretch>
      </xdr:blipFill>
      <xdr:spPr bwMode="auto">
        <a:xfrm>
          <a:off x="516645" y="95300"/>
          <a:ext cx="746087" cy="704491"/>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1">
              <a:solidFill>
                <a:srgbClr val="000000"/>
              </a:solidFill>
              <a:miter lim="800000"/>
              <a:headEnd/>
              <a:tailEnd/>
            </a14:hiddenLine>
          </a:ext>
        </a:extLst>
      </xdr:spPr>
    </xdr:pic>
    <xdr:clientData/>
  </xdr:twoCellAnchor>
  <xdr:twoCellAnchor editAs="oneCell">
    <xdr:from>
      <xdr:col>4</xdr:col>
      <xdr:colOff>1973720</xdr:colOff>
      <xdr:row>0</xdr:row>
      <xdr:rowOff>114350</xdr:rowOff>
    </xdr:from>
    <xdr:to>
      <xdr:col>4</xdr:col>
      <xdr:colOff>2719807</xdr:colOff>
      <xdr:row>3</xdr:row>
      <xdr:rowOff>139025</xdr:rowOff>
    </xdr:to>
    <xdr:pic>
      <xdr:nvPicPr>
        <xdr:cNvPr id="6" name="Picture 140">
          <a:extLst>
            <a:ext uri="{FF2B5EF4-FFF2-40B4-BE49-F238E27FC236}">
              <a16:creationId xmlns:a16="http://schemas.microsoft.com/office/drawing/2014/main" xmlns="" id="{00000000-0008-0000-0000-00000600000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xmlns=""/>
            </a:ext>
          </a:extLst>
        </a:blip>
        <a:srcRect/>
        <a:stretch>
          <a:fillRect/>
        </a:stretch>
      </xdr:blipFill>
      <xdr:spPr bwMode="auto">
        <a:xfrm>
          <a:off x="7723429" y="114350"/>
          <a:ext cx="746087" cy="704491"/>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1">
              <a:solidFill>
                <a:srgbClr val="000000"/>
              </a:solidFill>
              <a:miter lim="800000"/>
              <a:headEnd/>
              <a:tailEnd/>
            </a14:hiddenLine>
          </a:ext>
        </a:extLst>
      </xdr:spPr>
    </xdr:pic>
    <xdr:clientData/>
  </xdr:twoCellAnchor>
  <xdr:twoCellAnchor editAs="oneCell">
    <xdr:from>
      <xdr:col>1</xdr:col>
      <xdr:colOff>612791</xdr:colOff>
      <xdr:row>36</xdr:row>
      <xdr:rowOff>76600</xdr:rowOff>
    </xdr:from>
    <xdr:to>
      <xdr:col>3</xdr:col>
      <xdr:colOff>33511</xdr:colOff>
      <xdr:row>36</xdr:row>
      <xdr:rowOff>434952</xdr:rowOff>
    </xdr:to>
    <xdr:pic>
      <xdr:nvPicPr>
        <xdr:cNvPr id="8" name="Picture 7" descr="Signature.jpeg">
          <a:extLst>
            <a:ext uri="{FF2B5EF4-FFF2-40B4-BE49-F238E27FC236}">
              <a16:creationId xmlns:a16="http://schemas.microsoft.com/office/drawing/2014/main" xmlns="" id="{00000000-0008-0000-0000-000008000000}"/>
            </a:ext>
          </a:extLst>
        </xdr:cNvPr>
        <xdr:cNvPicPr>
          <a:picLocks noChangeAspect="1"/>
        </xdr:cNvPicPr>
      </xdr:nvPicPr>
      <xdr:blipFill>
        <a:blip xmlns:r="http://schemas.openxmlformats.org/officeDocument/2006/relationships" r:embed="rId2" cstate="print"/>
        <a:stretch>
          <a:fillRect/>
        </a:stretch>
      </xdr:blipFill>
      <xdr:spPr>
        <a:xfrm>
          <a:off x="3423015" y="8555147"/>
          <a:ext cx="1359631" cy="358352"/>
        </a:xfrm>
        <a:prstGeom prst="rect">
          <a:avLst/>
        </a:prstGeom>
      </xdr:spPr>
    </xdr:pic>
    <xdr:clientData/>
  </xdr:twoCellAnchor>
  <xdr:oneCellAnchor>
    <xdr:from>
      <xdr:col>0</xdr:col>
      <xdr:colOff>590218</xdr:colOff>
      <xdr:row>40</xdr:row>
      <xdr:rowOff>31152</xdr:rowOff>
    </xdr:from>
    <xdr:ext cx="744270" cy="720000"/>
    <xdr:pic>
      <xdr:nvPicPr>
        <xdr:cNvPr id="5" name="Picture 140">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xmlns=""/>
            </a:ext>
          </a:extLst>
        </a:blip>
        <a:srcRect/>
        <a:stretch>
          <a:fillRect/>
        </a:stretch>
      </xdr:blipFill>
      <xdr:spPr bwMode="auto">
        <a:xfrm>
          <a:off x="590218" y="9591659"/>
          <a:ext cx="744270" cy="720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1">
              <a:solidFill>
                <a:srgbClr val="000000"/>
              </a:solidFill>
              <a:miter lim="800000"/>
              <a:headEnd/>
              <a:tailEnd/>
            </a14:hiddenLine>
          </a:ext>
        </a:extLst>
      </xdr:spPr>
    </xdr:pic>
    <xdr:clientData/>
  </xdr:oneCellAnchor>
  <xdr:oneCellAnchor>
    <xdr:from>
      <xdr:col>4</xdr:col>
      <xdr:colOff>1970444</xdr:colOff>
      <xdr:row>39</xdr:row>
      <xdr:rowOff>155525</xdr:rowOff>
    </xdr:from>
    <xdr:ext cx="744270" cy="720000"/>
    <xdr:pic>
      <xdr:nvPicPr>
        <xdr:cNvPr id="7" name="Picture 140">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xmlns=""/>
            </a:ext>
          </a:extLst>
        </a:blip>
        <a:srcRect/>
        <a:stretch>
          <a:fillRect/>
        </a:stretch>
      </xdr:blipFill>
      <xdr:spPr bwMode="auto">
        <a:xfrm>
          <a:off x="7720153" y="9553259"/>
          <a:ext cx="744270" cy="720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1">
              <a:solidFill>
                <a:srgbClr val="000000"/>
              </a:solidFill>
              <a:miter lim="800000"/>
              <a:headEnd/>
              <a:tailEnd/>
            </a14:hiddenLine>
          </a:ext>
        </a:extLst>
      </xdr:spPr>
    </xdr:pic>
    <xdr:clientData/>
  </xdr:oneCellAnchor>
  <xdr:twoCellAnchor editAs="oneCell">
    <xdr:from>
      <xdr:col>1</xdr:col>
      <xdr:colOff>129260</xdr:colOff>
      <xdr:row>91</xdr:row>
      <xdr:rowOff>86173</xdr:rowOff>
    </xdr:from>
    <xdr:to>
      <xdr:col>2</xdr:col>
      <xdr:colOff>677280</xdr:colOff>
      <xdr:row>91</xdr:row>
      <xdr:rowOff>330333</xdr:rowOff>
    </xdr:to>
    <xdr:pic>
      <xdr:nvPicPr>
        <xdr:cNvPr id="9" name="Picture 8" descr="Signature.jpeg">
          <a:extLst>
            <a:ext uri="{FF2B5EF4-FFF2-40B4-BE49-F238E27FC236}">
              <a16:creationId xmlns:a16="http://schemas.microsoft.com/office/drawing/2014/main" xmlns="" id="{00000000-0008-0000-0000-000009000000}"/>
            </a:ext>
          </a:extLst>
        </xdr:cNvPr>
        <xdr:cNvPicPr>
          <a:picLocks noChangeAspect="1"/>
        </xdr:cNvPicPr>
      </xdr:nvPicPr>
      <xdr:blipFill>
        <a:blip xmlns:r="http://schemas.openxmlformats.org/officeDocument/2006/relationships" r:embed="rId2" cstate="print"/>
        <a:stretch>
          <a:fillRect/>
        </a:stretch>
      </xdr:blipFill>
      <xdr:spPr>
        <a:xfrm>
          <a:off x="2939484" y="18599182"/>
          <a:ext cx="1505507" cy="244160"/>
        </a:xfrm>
        <a:prstGeom prst="rect">
          <a:avLst/>
        </a:prstGeom>
      </xdr:spPr>
    </xdr:pic>
    <xdr:clientData/>
  </xdr:twoCellAnchor>
  <xdr:oneCellAnchor>
    <xdr:from>
      <xdr:col>0</xdr:col>
      <xdr:colOff>516693</xdr:colOff>
      <xdr:row>95</xdr:row>
      <xdr:rowOff>56900</xdr:rowOff>
    </xdr:from>
    <xdr:ext cx="744270" cy="720000"/>
    <xdr:pic>
      <xdr:nvPicPr>
        <xdr:cNvPr id="10" name="Picture 140">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xmlns=""/>
            </a:ext>
          </a:extLst>
        </a:blip>
        <a:srcRect/>
        <a:stretch>
          <a:fillRect/>
        </a:stretch>
      </xdr:blipFill>
      <xdr:spPr bwMode="auto">
        <a:xfrm>
          <a:off x="516693" y="19450797"/>
          <a:ext cx="744270" cy="720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1">
              <a:solidFill>
                <a:srgbClr val="000000"/>
              </a:solidFill>
              <a:miter lim="800000"/>
              <a:headEnd/>
              <a:tailEnd/>
            </a14:hiddenLine>
          </a:ext>
        </a:extLst>
      </xdr:spPr>
    </xdr:pic>
    <xdr:clientData/>
  </xdr:oneCellAnchor>
  <xdr:oneCellAnchor>
    <xdr:from>
      <xdr:col>4</xdr:col>
      <xdr:colOff>1879134</xdr:colOff>
      <xdr:row>95</xdr:row>
      <xdr:rowOff>76001</xdr:rowOff>
    </xdr:from>
    <xdr:ext cx="744270" cy="720000"/>
    <xdr:pic>
      <xdr:nvPicPr>
        <xdr:cNvPr id="12" name="Picture 140">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xmlns=""/>
            </a:ext>
          </a:extLst>
        </a:blip>
        <a:srcRect/>
        <a:stretch>
          <a:fillRect/>
        </a:stretch>
      </xdr:blipFill>
      <xdr:spPr bwMode="auto">
        <a:xfrm>
          <a:off x="7628843" y="20355574"/>
          <a:ext cx="744270" cy="720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1">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itsgrimupnorthrunning.co.uk/" TargetMode="External"/><Relationship Id="rId1" Type="http://schemas.openxmlformats.org/officeDocument/2006/relationships/hyperlink" Target="mailto:info@itsgrimupnorthrunning.co.uk"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F136"/>
  <sheetViews>
    <sheetView tabSelected="1" topLeftCell="A6" zoomScaleNormal="100" workbookViewId="0">
      <selection activeCell="F19" sqref="F19"/>
    </sheetView>
  </sheetViews>
  <sheetFormatPr defaultColWidth="9.1328125" defaultRowHeight="12.85"/>
  <cols>
    <col min="1" max="1" width="34.46484375" style="15" customWidth="1"/>
    <col min="2" max="2" width="13.265625" style="15" customWidth="1"/>
    <col min="3" max="3" width="13.6640625" style="15" customWidth="1"/>
    <col min="4" max="4" width="14.265625" style="15" customWidth="1"/>
    <col min="5" max="5" width="53.3984375" style="15" customWidth="1"/>
    <col min="6" max="16384" width="9.1328125" style="15"/>
  </cols>
  <sheetData>
    <row r="1" spans="1:5" ht="25.3">
      <c r="A1" s="106" t="s">
        <v>0</v>
      </c>
      <c r="B1" s="107"/>
      <c r="C1" s="107"/>
      <c r="D1" s="107"/>
      <c r="E1" s="108"/>
    </row>
    <row r="2" spans="1:5" ht="15.1">
      <c r="A2" s="109" t="s">
        <v>1</v>
      </c>
      <c r="B2" s="110"/>
      <c r="C2" s="110"/>
      <c r="D2" s="110"/>
      <c r="E2" s="111"/>
    </row>
    <row r="3" spans="1:5" ht="13.2">
      <c r="A3" s="112"/>
      <c r="B3" s="113"/>
      <c r="C3" s="113"/>
      <c r="D3" s="113"/>
      <c r="E3" s="114"/>
    </row>
    <row r="4" spans="1:5" ht="13.2">
      <c r="A4" s="115"/>
      <c r="B4" s="116"/>
      <c r="C4" s="116"/>
      <c r="D4" s="116"/>
      <c r="E4" s="117"/>
    </row>
    <row r="5" spans="1:5" ht="13.6" thickBot="1">
      <c r="A5" s="118" t="s">
        <v>2</v>
      </c>
      <c r="B5" s="119"/>
      <c r="C5" s="119"/>
      <c r="D5" s="119"/>
      <c r="E5" s="120"/>
    </row>
    <row r="6" spans="1:5" ht="15" customHeight="1">
      <c r="A6" s="16" t="s">
        <v>17</v>
      </c>
      <c r="B6" s="87"/>
      <c r="C6" s="87"/>
      <c r="D6" s="87"/>
      <c r="E6" s="87"/>
    </row>
    <row r="7" spans="1:5" ht="15" customHeight="1">
      <c r="A7" s="17" t="s">
        <v>33</v>
      </c>
      <c r="B7" s="88"/>
      <c r="C7" s="88"/>
      <c r="D7" s="88"/>
      <c r="E7" s="89"/>
    </row>
    <row r="8" spans="1:5" ht="15" customHeight="1">
      <c r="A8" s="18" t="s">
        <v>24</v>
      </c>
      <c r="B8" s="84" t="s">
        <v>98</v>
      </c>
      <c r="C8" s="84"/>
      <c r="D8" s="84"/>
      <c r="E8" s="84"/>
    </row>
    <row r="9" spans="1:5" ht="15" customHeight="1">
      <c r="A9" s="18" t="s">
        <v>25</v>
      </c>
      <c r="B9" s="84" t="s">
        <v>99</v>
      </c>
      <c r="C9" s="84"/>
      <c r="D9" s="84"/>
      <c r="E9" s="84"/>
    </row>
    <row r="10" spans="1:5" ht="15" customHeight="1">
      <c r="A10" s="18" t="s">
        <v>26</v>
      </c>
      <c r="B10" s="84"/>
      <c r="C10" s="84"/>
      <c r="D10" s="84"/>
      <c r="E10" s="84"/>
    </row>
    <row r="11" spans="1:5" ht="15" customHeight="1">
      <c r="A11" s="18" t="s">
        <v>27</v>
      </c>
      <c r="B11" s="83">
        <v>43380</v>
      </c>
      <c r="C11" s="83"/>
      <c r="D11" s="83"/>
      <c r="E11" s="83"/>
    </row>
    <row r="12" spans="1:5" ht="15" customHeight="1">
      <c r="A12" s="18" t="s">
        <v>41</v>
      </c>
      <c r="B12" s="83">
        <v>43341</v>
      </c>
      <c r="C12" s="83"/>
      <c r="D12" s="83"/>
      <c r="E12" s="83"/>
    </row>
    <row r="13" spans="1:5" ht="15" customHeight="1">
      <c r="A13" s="18" t="s">
        <v>28</v>
      </c>
      <c r="B13" s="84" t="s">
        <v>93</v>
      </c>
      <c r="C13" s="84"/>
      <c r="D13" s="84"/>
      <c r="E13" s="84"/>
    </row>
    <row r="14" spans="1:5" ht="15" customHeight="1">
      <c r="A14" s="19" t="s">
        <v>34</v>
      </c>
      <c r="B14" s="85"/>
      <c r="C14" s="85"/>
      <c r="D14" s="85"/>
      <c r="E14" s="86"/>
    </row>
    <row r="15" spans="1:5" ht="15" customHeight="1">
      <c r="A15" s="20" t="s">
        <v>29</v>
      </c>
      <c r="B15" s="87" t="s">
        <v>100</v>
      </c>
      <c r="C15" s="87"/>
      <c r="D15" s="87"/>
      <c r="E15" s="87"/>
    </row>
    <row r="16" spans="1:5" ht="15" customHeight="1">
      <c r="A16" s="20" t="s">
        <v>82</v>
      </c>
      <c r="B16" s="84" t="s">
        <v>101</v>
      </c>
      <c r="C16" s="84"/>
      <c r="D16" s="84"/>
      <c r="E16" s="84"/>
    </row>
    <row r="17" spans="1:5" ht="15" customHeight="1">
      <c r="A17" s="20" t="s">
        <v>83</v>
      </c>
      <c r="B17" s="92"/>
      <c r="C17" s="92"/>
      <c r="D17" s="92"/>
      <c r="E17" s="92"/>
    </row>
    <row r="18" spans="1:5" ht="15" customHeight="1">
      <c r="A18" s="20" t="s">
        <v>84</v>
      </c>
      <c r="B18" s="93"/>
      <c r="C18" s="93"/>
      <c r="D18" s="93"/>
      <c r="E18" s="93"/>
    </row>
    <row r="19" spans="1:5" ht="14.35">
      <c r="A19" s="20" t="s">
        <v>22</v>
      </c>
      <c r="B19" s="94" t="s">
        <v>102</v>
      </c>
      <c r="C19" s="94"/>
      <c r="D19" s="94"/>
      <c r="E19" s="94"/>
    </row>
    <row r="20" spans="1:5" ht="30" customHeight="1">
      <c r="A20" s="20" t="s">
        <v>23</v>
      </c>
      <c r="B20" s="87" t="s">
        <v>133</v>
      </c>
      <c r="C20" s="87"/>
      <c r="D20" s="87"/>
      <c r="E20" s="87"/>
    </row>
    <row r="21" spans="1:5" ht="15" customHeight="1">
      <c r="A21" s="21" t="s">
        <v>3</v>
      </c>
      <c r="B21" s="91"/>
      <c r="C21" s="91"/>
      <c r="D21" s="91"/>
      <c r="E21" s="91"/>
    </row>
    <row r="22" spans="1:5" ht="15" customHeight="1">
      <c r="A22" s="21" t="s">
        <v>4</v>
      </c>
      <c r="B22" s="90" t="s">
        <v>136</v>
      </c>
      <c r="C22" s="90"/>
      <c r="D22" s="90"/>
      <c r="E22" s="90"/>
    </row>
    <row r="23" spans="1:5" ht="15" customHeight="1">
      <c r="A23" s="19" t="s">
        <v>35</v>
      </c>
      <c r="B23" s="85"/>
      <c r="C23" s="85"/>
      <c r="D23" s="85"/>
      <c r="E23" s="86"/>
    </row>
    <row r="24" spans="1:5" ht="15" customHeight="1">
      <c r="A24" s="22" t="s">
        <v>18</v>
      </c>
      <c r="B24" s="91">
        <v>50</v>
      </c>
      <c r="C24" s="91"/>
      <c r="D24" s="91"/>
      <c r="E24" s="91"/>
    </row>
    <row r="25" spans="1:5" ht="15" customHeight="1">
      <c r="A25" s="22" t="s">
        <v>19</v>
      </c>
      <c r="B25" s="91">
        <v>50</v>
      </c>
      <c r="C25" s="91"/>
      <c r="D25" s="91"/>
      <c r="E25" s="91"/>
    </row>
    <row r="26" spans="1:5" ht="15" customHeight="1">
      <c r="A26" s="22" t="s">
        <v>20</v>
      </c>
      <c r="B26" s="124"/>
      <c r="C26" s="124"/>
      <c r="D26" s="124"/>
      <c r="E26" s="124"/>
    </row>
    <row r="27" spans="1:5" ht="15" customHeight="1">
      <c r="A27" s="22" t="s">
        <v>21</v>
      </c>
      <c r="B27" s="91" t="s">
        <v>103</v>
      </c>
      <c r="C27" s="91"/>
      <c r="D27" s="91"/>
      <c r="E27" s="91"/>
    </row>
    <row r="28" spans="1:5" ht="15" customHeight="1">
      <c r="A28" s="19" t="s">
        <v>36</v>
      </c>
      <c r="B28" s="85"/>
      <c r="C28" s="85"/>
      <c r="D28" s="85"/>
      <c r="E28" s="86"/>
    </row>
    <row r="29" spans="1:5" ht="30" customHeight="1">
      <c r="A29" s="23" t="s">
        <v>85</v>
      </c>
      <c r="B29" s="87" t="s">
        <v>104</v>
      </c>
      <c r="C29" s="87"/>
      <c r="D29" s="87"/>
      <c r="E29" s="87"/>
    </row>
    <row r="30" spans="1:5" ht="30" customHeight="1">
      <c r="A30" s="23" t="s">
        <v>86</v>
      </c>
      <c r="B30" s="125" t="s">
        <v>105</v>
      </c>
      <c r="C30" s="125"/>
      <c r="D30" s="125"/>
      <c r="E30" s="125"/>
    </row>
    <row r="31" spans="1:5" ht="30" customHeight="1">
      <c r="A31" s="23" t="s">
        <v>87</v>
      </c>
      <c r="B31" s="87" t="s">
        <v>106</v>
      </c>
      <c r="C31" s="87"/>
      <c r="D31" s="87"/>
      <c r="E31" s="87"/>
    </row>
    <row r="32" spans="1:5" ht="15" customHeight="1">
      <c r="A32" s="19" t="s">
        <v>37</v>
      </c>
      <c r="B32" s="85"/>
      <c r="C32" s="85"/>
      <c r="D32" s="85"/>
      <c r="E32" s="86"/>
    </row>
    <row r="33" spans="1:6" ht="60.05" customHeight="1">
      <c r="A33" s="23" t="s">
        <v>30</v>
      </c>
      <c r="B33" s="87" t="s">
        <v>134</v>
      </c>
      <c r="C33" s="87"/>
      <c r="D33" s="87"/>
      <c r="E33" s="87"/>
      <c r="F33" s="24"/>
    </row>
    <row r="34" spans="1:6" ht="45.05" customHeight="1">
      <c r="A34" s="23" t="s">
        <v>31</v>
      </c>
      <c r="B34" s="87" t="s">
        <v>107</v>
      </c>
      <c r="C34" s="87"/>
      <c r="D34" s="87"/>
      <c r="E34" s="87"/>
    </row>
    <row r="35" spans="1:6">
      <c r="A35" s="23" t="s">
        <v>32</v>
      </c>
      <c r="B35" s="121" t="s">
        <v>108</v>
      </c>
      <c r="C35" s="122"/>
      <c r="D35" s="122"/>
      <c r="E35" s="123"/>
    </row>
    <row r="36" spans="1:6" ht="12.95" customHeight="1">
      <c r="A36" s="19" t="s">
        <v>40</v>
      </c>
      <c r="B36" s="85"/>
      <c r="C36" s="85"/>
      <c r="D36" s="85"/>
      <c r="E36" s="86"/>
    </row>
    <row r="37" spans="1:6" ht="45.05" customHeight="1">
      <c r="A37" s="25" t="s">
        <v>38</v>
      </c>
      <c r="B37" s="104"/>
      <c r="C37" s="104"/>
      <c r="D37" s="104"/>
      <c r="E37" s="104"/>
    </row>
    <row r="38" spans="1:6" ht="15" customHeight="1" thickBot="1">
      <c r="A38" s="26" t="s">
        <v>39</v>
      </c>
      <c r="B38" s="105">
        <f>B12</f>
        <v>43341</v>
      </c>
      <c r="C38" s="105"/>
      <c r="D38" s="105"/>
      <c r="E38" s="105"/>
    </row>
    <row r="39" spans="1:6">
      <c r="A39" s="51"/>
      <c r="B39" s="51"/>
      <c r="C39" s="51"/>
      <c r="D39" s="51"/>
      <c r="E39" s="56"/>
    </row>
    <row r="40" spans="1:6">
      <c r="A40" s="95"/>
      <c r="B40" s="96"/>
      <c r="C40" s="96"/>
      <c r="D40" s="96"/>
      <c r="E40" s="97"/>
    </row>
    <row r="41" spans="1:6" ht="25.3">
      <c r="A41" s="98" t="s">
        <v>5</v>
      </c>
      <c r="B41" s="99"/>
      <c r="C41" s="99"/>
      <c r="D41" s="99"/>
      <c r="E41" s="100"/>
    </row>
    <row r="42" spans="1:6" ht="13.95">
      <c r="A42" s="101" t="s">
        <v>6</v>
      </c>
      <c r="B42" s="102"/>
      <c r="C42" s="102"/>
      <c r="D42" s="102"/>
      <c r="E42" s="103"/>
    </row>
    <row r="43" spans="1:6">
      <c r="A43" s="95"/>
      <c r="B43" s="96"/>
      <c r="C43" s="96"/>
      <c r="D43" s="96"/>
      <c r="E43" s="97"/>
    </row>
    <row r="44" spans="1:6">
      <c r="A44" s="95"/>
      <c r="B44" s="96"/>
      <c r="C44" s="96"/>
      <c r="D44" s="96"/>
      <c r="E44" s="97"/>
    </row>
    <row r="45" spans="1:6" ht="13.2">
      <c r="A45" s="130" t="s">
        <v>33</v>
      </c>
      <c r="B45" s="131"/>
      <c r="C45" s="131"/>
      <c r="D45" s="131"/>
      <c r="E45" s="132"/>
    </row>
    <row r="46" spans="1:6">
      <c r="A46" s="45" t="s">
        <v>43</v>
      </c>
      <c r="B46" s="137" t="s">
        <v>111</v>
      </c>
      <c r="C46" s="137"/>
      <c r="D46" s="137"/>
      <c r="E46" s="137"/>
    </row>
    <row r="47" spans="1:6">
      <c r="A47" s="45" t="s">
        <v>7</v>
      </c>
      <c r="B47" s="126" t="s">
        <v>94</v>
      </c>
      <c r="C47" s="126"/>
      <c r="D47" s="126"/>
      <c r="E47" s="126"/>
    </row>
    <row r="48" spans="1:6">
      <c r="A48" s="2" t="s">
        <v>42</v>
      </c>
      <c r="B48" s="126">
        <v>0.45</v>
      </c>
      <c r="C48" s="126"/>
      <c r="D48" s="126"/>
      <c r="E48" s="126"/>
    </row>
    <row r="49" spans="1:5">
      <c r="A49" s="2" t="s">
        <v>8</v>
      </c>
      <c r="B49" s="126" t="s">
        <v>93</v>
      </c>
      <c r="C49" s="126"/>
      <c r="D49" s="126"/>
      <c r="E49" s="126"/>
    </row>
    <row r="50" spans="1:5" ht="25.65">
      <c r="A50" s="3" t="s">
        <v>44</v>
      </c>
      <c r="B50" s="126" t="s">
        <v>9</v>
      </c>
      <c r="C50" s="126"/>
      <c r="D50" s="126"/>
      <c r="E50" s="126"/>
    </row>
    <row r="51" spans="1:5">
      <c r="A51" s="127"/>
      <c r="B51" s="128"/>
      <c r="C51" s="128"/>
      <c r="D51" s="128"/>
      <c r="E51" s="129"/>
    </row>
    <row r="52" spans="1:5" ht="13.2">
      <c r="A52" s="130"/>
      <c r="B52" s="131"/>
      <c r="C52" s="131"/>
      <c r="D52" s="131"/>
      <c r="E52" s="132"/>
    </row>
    <row r="53" spans="1:5">
      <c r="A53" s="4" t="s">
        <v>45</v>
      </c>
      <c r="B53" s="133" t="s">
        <v>109</v>
      </c>
      <c r="C53" s="134"/>
      <c r="D53" s="134"/>
      <c r="E53" s="135"/>
    </row>
    <row r="54" spans="1:5">
      <c r="A54" s="5" t="s">
        <v>46</v>
      </c>
      <c r="B54" s="136" t="s">
        <v>110</v>
      </c>
      <c r="C54" s="96"/>
      <c r="D54" s="96"/>
      <c r="E54" s="97"/>
    </row>
    <row r="55" spans="1:5" ht="13.2" thickBot="1">
      <c r="A55" s="95"/>
      <c r="B55" s="96"/>
      <c r="C55" s="96"/>
      <c r="D55" s="96"/>
      <c r="E55" s="97"/>
    </row>
    <row r="56" spans="1:5" ht="20.100000000000001" customHeight="1" thickBot="1">
      <c r="A56" s="53"/>
      <c r="B56" s="54" t="s">
        <v>48</v>
      </c>
      <c r="C56" s="13" t="s">
        <v>49</v>
      </c>
      <c r="D56" s="62" t="s">
        <v>10</v>
      </c>
      <c r="E56" s="62"/>
    </row>
    <row r="57" spans="1:5" ht="20.100000000000001" customHeight="1">
      <c r="A57" s="11" t="s">
        <v>11</v>
      </c>
      <c r="B57" s="64">
        <v>80300</v>
      </c>
      <c r="C57" s="65">
        <v>85694</v>
      </c>
      <c r="D57" s="66">
        <f>IF(C57-B57&lt;0,(100000+C57)-B57,C57-B57)</f>
        <v>5394</v>
      </c>
      <c r="E57" s="60"/>
    </row>
    <row r="58" spans="1:5" ht="20.100000000000001" customHeight="1">
      <c r="A58" s="6" t="s">
        <v>12</v>
      </c>
      <c r="B58" s="65">
        <v>85700</v>
      </c>
      <c r="C58" s="67">
        <v>91093.5</v>
      </c>
      <c r="D58" s="66">
        <f t="shared" ref="D58:D60" si="0">IF(C58-B58&lt;0,(100000+C58)-B58,C58-B58)</f>
        <v>5393.5</v>
      </c>
      <c r="E58" s="60"/>
    </row>
    <row r="59" spans="1:5" ht="20.100000000000001" customHeight="1">
      <c r="A59" s="6" t="s">
        <v>13</v>
      </c>
      <c r="B59" s="67">
        <v>91100</v>
      </c>
      <c r="C59" s="68">
        <v>96494</v>
      </c>
      <c r="D59" s="66">
        <f t="shared" si="0"/>
        <v>5394</v>
      </c>
      <c r="E59" s="60"/>
    </row>
    <row r="60" spans="1:5" ht="20.100000000000001" customHeight="1" thickBot="1">
      <c r="A60" s="14" t="s">
        <v>14</v>
      </c>
      <c r="B60" s="69">
        <v>96500</v>
      </c>
      <c r="C60" s="69">
        <v>1894</v>
      </c>
      <c r="D60" s="66">
        <f t="shared" si="0"/>
        <v>5394</v>
      </c>
      <c r="E60" s="60"/>
    </row>
    <row r="61" spans="1:5" ht="15.1">
      <c r="A61" s="141" t="s">
        <v>47</v>
      </c>
      <c r="B61" s="142"/>
      <c r="C61" s="142"/>
      <c r="D61" s="61">
        <f>AVERAGE(D57:D60)</f>
        <v>5393.875</v>
      </c>
      <c r="E61" s="61"/>
    </row>
    <row r="62" spans="1:5">
      <c r="A62" s="139"/>
      <c r="B62" s="139"/>
      <c r="C62" s="139"/>
      <c r="D62" s="139"/>
      <c r="E62" s="52"/>
    </row>
    <row r="63" spans="1:5" ht="12.95" customHeight="1">
      <c r="A63" s="143" t="s">
        <v>53</v>
      </c>
      <c r="B63" s="144"/>
      <c r="C63" s="144"/>
      <c r="D63" s="144"/>
      <c r="E63" s="52"/>
    </row>
    <row r="64" spans="1:5" ht="26.4">
      <c r="A64" s="55" t="s">
        <v>91</v>
      </c>
      <c r="B64" s="138">
        <v>0.02</v>
      </c>
      <c r="C64" s="138"/>
      <c r="D64" s="138"/>
      <c r="E64" s="138"/>
    </row>
    <row r="65" spans="1:5" ht="13.2">
      <c r="A65" s="7" t="s">
        <v>54</v>
      </c>
      <c r="B65" s="139">
        <f>1.001</f>
        <v>1.0009999999999999</v>
      </c>
      <c r="C65" s="139"/>
      <c r="D65" s="139"/>
      <c r="E65" s="139"/>
    </row>
    <row r="66" spans="1:5" ht="13.2">
      <c r="A66" s="8" t="s">
        <v>56</v>
      </c>
      <c r="B66" s="140">
        <f>(D61/B48)*B65</f>
        <v>11998.375277777775</v>
      </c>
      <c r="C66" s="140"/>
      <c r="D66" s="140"/>
      <c r="E66" s="140"/>
    </row>
    <row r="67" spans="1:5" ht="13.2">
      <c r="A67" s="8" t="s">
        <v>57</v>
      </c>
      <c r="B67" s="140">
        <f>B66*1.609344</f>
        <v>19309.513263039997</v>
      </c>
      <c r="C67" s="140"/>
      <c r="D67" s="140"/>
      <c r="E67" s="140"/>
    </row>
    <row r="68" spans="1:5" ht="39.6">
      <c r="A68" s="8" t="s">
        <v>92</v>
      </c>
      <c r="B68" s="140" t="s">
        <v>88</v>
      </c>
      <c r="C68" s="140"/>
      <c r="D68" s="140"/>
      <c r="E68" s="140"/>
    </row>
    <row r="69" spans="1:5">
      <c r="A69" s="147"/>
      <c r="B69" s="148"/>
      <c r="C69" s="148"/>
      <c r="D69" s="148"/>
      <c r="E69" s="149"/>
    </row>
    <row r="70" spans="1:5" ht="13.2" customHeight="1">
      <c r="A70" s="130" t="s">
        <v>50</v>
      </c>
      <c r="B70" s="131"/>
      <c r="C70" s="131"/>
      <c r="D70" s="131"/>
      <c r="E70" s="132"/>
    </row>
    <row r="71" spans="1:5">
      <c r="A71" s="9" t="s">
        <v>45</v>
      </c>
      <c r="B71" s="133">
        <v>0</v>
      </c>
      <c r="C71" s="134"/>
      <c r="D71" s="134"/>
      <c r="E71" s="135"/>
    </row>
    <row r="72" spans="1:5">
      <c r="A72" s="5" t="s">
        <v>46</v>
      </c>
      <c r="B72" s="136" t="s">
        <v>95</v>
      </c>
      <c r="C72" s="96"/>
      <c r="D72" s="96"/>
      <c r="E72" s="97"/>
    </row>
    <row r="73" spans="1:5" ht="13.2" thickBot="1">
      <c r="A73" s="147"/>
      <c r="B73" s="148"/>
      <c r="C73" s="148"/>
      <c r="D73" s="148"/>
      <c r="E73" s="149"/>
    </row>
    <row r="74" spans="1:5" ht="13.2" thickBot="1">
      <c r="A74" s="12"/>
      <c r="B74" s="13" t="s">
        <v>48</v>
      </c>
      <c r="C74" s="13" t="s">
        <v>49</v>
      </c>
      <c r="D74" s="62" t="s">
        <v>10</v>
      </c>
      <c r="E74" s="62"/>
    </row>
    <row r="75" spans="1:5" ht="20.100000000000001" customHeight="1">
      <c r="A75" s="70" t="s">
        <v>11</v>
      </c>
      <c r="B75" s="71">
        <v>78700</v>
      </c>
      <c r="C75" s="72">
        <v>84094.5</v>
      </c>
      <c r="D75" s="66">
        <f>IF(C75-B75&lt;0,(100000+C75)-B75,C75-B75)</f>
        <v>5394.5</v>
      </c>
      <c r="E75" s="60"/>
    </row>
    <row r="76" spans="1:5" ht="20.100000000000001" customHeight="1">
      <c r="A76" s="73" t="s">
        <v>12</v>
      </c>
      <c r="B76" s="72">
        <v>84100</v>
      </c>
      <c r="C76" s="74">
        <v>89493.5</v>
      </c>
      <c r="D76" s="66">
        <f t="shared" ref="D76:D78" si="1">IF(C76-B76&lt;0,(100000+C76)-B76,C76-B76)</f>
        <v>5393.5</v>
      </c>
      <c r="E76" s="60"/>
    </row>
    <row r="77" spans="1:5" ht="20.100000000000001" customHeight="1">
      <c r="A77" s="73" t="s">
        <v>13</v>
      </c>
      <c r="B77" s="74">
        <v>89500</v>
      </c>
      <c r="C77" s="75">
        <v>94894</v>
      </c>
      <c r="D77" s="66">
        <f t="shared" si="1"/>
        <v>5394</v>
      </c>
      <c r="E77" s="60"/>
    </row>
    <row r="78" spans="1:5" ht="20.100000000000001" customHeight="1" thickBot="1">
      <c r="A78" s="73" t="s">
        <v>14</v>
      </c>
      <c r="B78" s="75">
        <v>94900</v>
      </c>
      <c r="C78" s="76">
        <v>294</v>
      </c>
      <c r="D78" s="66">
        <f t="shared" si="1"/>
        <v>5394</v>
      </c>
      <c r="E78" s="60"/>
    </row>
    <row r="79" spans="1:5" ht="20.100000000000001" customHeight="1" thickBot="1">
      <c r="A79" s="145" t="s">
        <v>47</v>
      </c>
      <c r="B79" s="146"/>
      <c r="C79" s="146"/>
      <c r="D79" s="77">
        <f>AVERAGE(D75:D78)</f>
        <v>5394</v>
      </c>
      <c r="E79" s="63"/>
    </row>
    <row r="80" spans="1:5">
      <c r="A80" s="147"/>
      <c r="B80" s="148"/>
      <c r="C80" s="148"/>
      <c r="D80" s="148"/>
      <c r="E80" s="149"/>
    </row>
    <row r="81" spans="1:5" ht="13.2">
      <c r="A81" s="10" t="s">
        <v>58</v>
      </c>
      <c r="B81" s="150">
        <f>(D79/B48)*B65</f>
        <v>11998.653333333332</v>
      </c>
      <c r="C81" s="150"/>
      <c r="D81" s="150"/>
      <c r="E81" s="150"/>
    </row>
    <row r="82" spans="1:5" ht="13.2">
      <c r="A82" s="10" t="s">
        <v>59</v>
      </c>
      <c r="B82" s="150">
        <f>B81*1.609344</f>
        <v>19309.960750079998</v>
      </c>
      <c r="C82" s="150"/>
      <c r="D82" s="150"/>
      <c r="E82" s="150"/>
    </row>
    <row r="83" spans="1:5" ht="13.2">
      <c r="A83" s="151"/>
      <c r="B83" s="152"/>
      <c r="C83" s="152"/>
      <c r="D83" s="152"/>
      <c r="E83" s="153"/>
    </row>
    <row r="84" spans="1:5" ht="13.2" customHeight="1">
      <c r="A84" s="130" t="s">
        <v>55</v>
      </c>
      <c r="B84" s="131"/>
      <c r="C84" s="131"/>
      <c r="D84" s="131"/>
      <c r="E84" s="132"/>
    </row>
    <row r="85" spans="1:5" ht="13.2">
      <c r="A85" s="164" t="s">
        <v>15</v>
      </c>
      <c r="B85" s="165"/>
      <c r="C85" s="165"/>
      <c r="D85" s="165"/>
      <c r="E85" s="166"/>
    </row>
    <row r="86" spans="1:5" ht="13.2">
      <c r="A86" s="10" t="s">
        <v>69</v>
      </c>
      <c r="B86" s="150">
        <f>MAX(B81,B66)</f>
        <v>11998.653333333332</v>
      </c>
      <c r="C86" s="150"/>
      <c r="D86" s="150"/>
      <c r="E86" s="150"/>
    </row>
    <row r="87" spans="1:5" ht="12.95" customHeight="1">
      <c r="A87" s="10" t="s">
        <v>70</v>
      </c>
      <c r="B87" s="150">
        <f>MAX(B82,B67)</f>
        <v>19309.960750079998</v>
      </c>
      <c r="C87" s="150"/>
      <c r="D87" s="150"/>
      <c r="E87" s="150"/>
    </row>
    <row r="88" spans="1:5" ht="13.2">
      <c r="A88" s="151"/>
      <c r="B88" s="152"/>
      <c r="C88" s="152"/>
      <c r="D88" s="152"/>
      <c r="E88" s="153"/>
    </row>
    <row r="89" spans="1:5">
      <c r="A89" s="154" t="s">
        <v>51</v>
      </c>
      <c r="B89" s="155"/>
      <c r="C89" s="155"/>
      <c r="D89" s="155"/>
      <c r="E89" s="156"/>
    </row>
    <row r="90" spans="1:5" ht="30" customHeight="1">
      <c r="A90" s="157"/>
      <c r="B90" s="158"/>
      <c r="C90" s="158"/>
      <c r="D90" s="158"/>
      <c r="E90" s="159"/>
    </row>
    <row r="91" spans="1:5" ht="30" customHeight="1">
      <c r="A91" s="160" t="s">
        <v>52</v>
      </c>
      <c r="B91" s="161"/>
      <c r="C91" s="161"/>
      <c r="D91" s="161"/>
      <c r="E91" s="162"/>
    </row>
    <row r="92" spans="1:5" ht="30" customHeight="1">
      <c r="A92" s="8" t="s">
        <v>97</v>
      </c>
      <c r="B92" s="163"/>
      <c r="C92" s="163"/>
      <c r="D92" s="163"/>
      <c r="E92" s="163"/>
    </row>
    <row r="93" spans="1:5" ht="13.6" thickBot="1">
      <c r="A93" s="1" t="s">
        <v>39</v>
      </c>
      <c r="B93" s="183">
        <f>B12</f>
        <v>43341</v>
      </c>
      <c r="C93" s="184"/>
      <c r="D93" s="184"/>
      <c r="E93" s="185"/>
    </row>
    <row r="94" spans="1:5">
      <c r="A94" s="51"/>
      <c r="B94" s="51"/>
      <c r="C94" s="51"/>
      <c r="D94" s="51"/>
      <c r="E94" s="56"/>
    </row>
    <row r="95" spans="1:5" ht="13.2" thickBot="1">
      <c r="A95" s="51"/>
      <c r="B95" s="51"/>
      <c r="C95" s="51"/>
      <c r="D95" s="51"/>
      <c r="E95" s="56"/>
    </row>
    <row r="96" spans="1:5" ht="25.3">
      <c r="A96" s="186" t="s">
        <v>16</v>
      </c>
      <c r="B96" s="187"/>
      <c r="C96" s="187"/>
      <c r="D96" s="187"/>
      <c r="E96" s="188"/>
    </row>
    <row r="97" spans="1:5" ht="13.95">
      <c r="A97" s="189" t="s">
        <v>90</v>
      </c>
      <c r="B97" s="190"/>
      <c r="C97" s="190"/>
      <c r="D97" s="190"/>
      <c r="E97" s="191"/>
    </row>
    <row r="98" spans="1:5">
      <c r="A98" s="28"/>
      <c r="B98" s="46"/>
      <c r="C98" s="46"/>
      <c r="D98" s="46"/>
      <c r="E98" s="57"/>
    </row>
    <row r="99" spans="1:5" ht="13.2" thickBot="1">
      <c r="A99" s="28"/>
      <c r="B99" s="46"/>
      <c r="C99" s="46"/>
      <c r="D99" s="46"/>
      <c r="E99" s="57"/>
    </row>
    <row r="100" spans="1:5" ht="13.6" thickBot="1">
      <c r="A100" s="192" t="s">
        <v>33</v>
      </c>
      <c r="B100" s="193"/>
      <c r="C100" s="193"/>
      <c r="D100" s="193"/>
      <c r="E100" s="194"/>
    </row>
    <row r="101" spans="1:5" ht="13.2">
      <c r="A101" s="29" t="s">
        <v>24</v>
      </c>
      <c r="B101" s="195"/>
      <c r="C101" s="196"/>
      <c r="D101" s="196"/>
      <c r="E101" s="197"/>
    </row>
    <row r="102" spans="1:5" ht="13.2">
      <c r="A102" s="30" t="s">
        <v>60</v>
      </c>
      <c r="B102" s="167">
        <f>B12</f>
        <v>43341</v>
      </c>
      <c r="C102" s="168"/>
      <c r="D102" s="168"/>
      <c r="E102" s="169"/>
    </row>
    <row r="103" spans="1:5" ht="13.6" thickBot="1">
      <c r="A103" s="31" t="s">
        <v>61</v>
      </c>
      <c r="B103" s="170" t="s">
        <v>93</v>
      </c>
      <c r="C103" s="171"/>
      <c r="D103" s="171"/>
      <c r="E103" s="172"/>
    </row>
    <row r="104" spans="1:5" ht="13.6" thickBot="1">
      <c r="A104" s="173" t="s">
        <v>37</v>
      </c>
      <c r="B104" s="174"/>
      <c r="C104" s="174"/>
      <c r="D104" s="175"/>
      <c r="E104" s="176"/>
    </row>
    <row r="105" spans="1:5" ht="13.2">
      <c r="A105" s="32" t="s">
        <v>62</v>
      </c>
      <c r="B105" s="177" t="s">
        <v>112</v>
      </c>
      <c r="C105" s="178"/>
      <c r="D105" s="178"/>
      <c r="E105" s="179"/>
    </row>
    <row r="106" spans="1:5" ht="13.2">
      <c r="A106" s="33" t="s">
        <v>46</v>
      </c>
      <c r="B106" s="180" t="s">
        <v>113</v>
      </c>
      <c r="C106" s="181"/>
      <c r="D106" s="181"/>
      <c r="E106" s="182"/>
    </row>
    <row r="107" spans="1:5" ht="13.2">
      <c r="A107" s="33" t="s">
        <v>63</v>
      </c>
      <c r="B107" s="203" t="s">
        <v>114</v>
      </c>
      <c r="C107" s="204"/>
      <c r="D107" s="204"/>
      <c r="E107" s="205"/>
    </row>
    <row r="108" spans="1:5" ht="13.2">
      <c r="A108" s="33" t="s">
        <v>46</v>
      </c>
      <c r="B108" s="180" t="s">
        <v>115</v>
      </c>
      <c r="C108" s="181"/>
      <c r="D108" s="181"/>
      <c r="E108" s="182"/>
    </row>
    <row r="109" spans="1:5" ht="13.2">
      <c r="A109" s="33" t="s">
        <v>71</v>
      </c>
      <c r="B109" s="206">
        <f>B66</f>
        <v>11998.375277777775</v>
      </c>
      <c r="C109" s="207"/>
      <c r="D109" s="207"/>
      <c r="E109" s="208"/>
    </row>
    <row r="110" spans="1:5" ht="13.6" thickBot="1">
      <c r="A110" s="34" t="s">
        <v>72</v>
      </c>
      <c r="B110" s="209">
        <f>B67</f>
        <v>19309.513263039997</v>
      </c>
      <c r="C110" s="210"/>
      <c r="D110" s="210"/>
      <c r="E110" s="211"/>
    </row>
    <row r="111" spans="1:5" ht="13.6" thickBot="1">
      <c r="A111" s="212" t="s">
        <v>68</v>
      </c>
      <c r="B111" s="213"/>
      <c r="C111" s="213"/>
      <c r="D111" s="193"/>
      <c r="E111" s="194"/>
    </row>
    <row r="112" spans="1:5">
      <c r="A112" s="47" t="s">
        <v>89</v>
      </c>
      <c r="B112" s="198" t="s">
        <v>64</v>
      </c>
      <c r="C112" s="200" t="s">
        <v>65</v>
      </c>
      <c r="D112" s="198" t="s">
        <v>66</v>
      </c>
      <c r="E112" s="198" t="s">
        <v>67</v>
      </c>
    </row>
    <row r="113" spans="1:5">
      <c r="A113" s="48"/>
      <c r="B113" s="199"/>
      <c r="C113" s="201"/>
      <c r="D113" s="201"/>
      <c r="E113" s="202"/>
    </row>
    <row r="114" spans="1:5" ht="40" customHeight="1">
      <c r="A114" s="43"/>
      <c r="B114" s="49"/>
      <c r="C114" s="44"/>
      <c r="D114" s="50"/>
      <c r="E114" s="58" t="s">
        <v>96</v>
      </c>
    </row>
    <row r="115" spans="1:5" ht="35.1" customHeight="1">
      <c r="A115" s="35" t="s">
        <v>116</v>
      </c>
      <c r="B115" s="27">
        <v>73200</v>
      </c>
      <c r="C115" s="36">
        <v>0</v>
      </c>
      <c r="D115" s="27">
        <v>0</v>
      </c>
      <c r="E115" s="27" t="s">
        <v>117</v>
      </c>
    </row>
    <row r="116" spans="1:5" ht="35.1" customHeight="1">
      <c r="A116" s="35" t="s">
        <v>118</v>
      </c>
      <c r="B116" s="27">
        <v>85198</v>
      </c>
      <c r="C116" s="36">
        <f>IF(B116&gt;B115,B116-B115,100000+B116-B115)</f>
        <v>11998</v>
      </c>
      <c r="D116" s="27">
        <f t="shared" ref="D116:D124" si="2">D115+C116</f>
        <v>11998</v>
      </c>
      <c r="E116" s="27" t="s">
        <v>119</v>
      </c>
    </row>
    <row r="117" spans="1:5" ht="35.1" customHeight="1">
      <c r="A117" s="35" t="s">
        <v>120</v>
      </c>
      <c r="B117" s="27">
        <v>97196</v>
      </c>
      <c r="C117" s="36">
        <f t="shared" ref="C117:C124" si="3">IF(B117&gt;B116,B117-B116,100000+B117-B116)</f>
        <v>11998</v>
      </c>
      <c r="D117" s="27">
        <f t="shared" si="2"/>
        <v>23996</v>
      </c>
      <c r="E117" s="27" t="s">
        <v>121</v>
      </c>
    </row>
    <row r="118" spans="1:5" ht="35.1" customHeight="1">
      <c r="A118" s="35" t="s">
        <v>122</v>
      </c>
      <c r="B118" s="27">
        <v>9194</v>
      </c>
      <c r="C118" s="36">
        <f t="shared" si="3"/>
        <v>11998</v>
      </c>
      <c r="D118" s="27">
        <f t="shared" si="2"/>
        <v>35994</v>
      </c>
      <c r="E118" s="27" t="s">
        <v>123</v>
      </c>
    </row>
    <row r="119" spans="1:5" ht="35.1" customHeight="1">
      <c r="A119" s="35" t="s">
        <v>124</v>
      </c>
      <c r="B119" s="27">
        <v>21192</v>
      </c>
      <c r="C119" s="36">
        <f t="shared" si="3"/>
        <v>11998</v>
      </c>
      <c r="D119" s="27">
        <f t="shared" si="2"/>
        <v>47992</v>
      </c>
      <c r="E119" s="27" t="s">
        <v>125</v>
      </c>
    </row>
    <row r="120" spans="1:5" ht="35.1" customHeight="1">
      <c r="A120" s="35" t="s">
        <v>126</v>
      </c>
      <c r="B120" s="27">
        <v>33203</v>
      </c>
      <c r="C120" s="36">
        <f t="shared" si="3"/>
        <v>12011</v>
      </c>
      <c r="D120" s="27">
        <f t="shared" si="2"/>
        <v>60003</v>
      </c>
      <c r="E120" s="27" t="s">
        <v>127</v>
      </c>
    </row>
    <row r="121" spans="1:5" ht="45.05" customHeight="1">
      <c r="A121" s="78" t="s">
        <v>128</v>
      </c>
      <c r="B121" s="79"/>
      <c r="C121" s="79"/>
      <c r="D121" s="79"/>
      <c r="E121" s="80"/>
    </row>
    <row r="122" spans="1:5" ht="35.1" customHeight="1">
      <c r="A122" s="35" t="s">
        <v>116</v>
      </c>
      <c r="B122" s="27">
        <v>34000</v>
      </c>
      <c r="C122" s="36">
        <v>0</v>
      </c>
      <c r="D122" s="27">
        <f t="shared" si="2"/>
        <v>0</v>
      </c>
      <c r="E122" s="27" t="s">
        <v>129</v>
      </c>
    </row>
    <row r="123" spans="1:5" ht="35.1" customHeight="1">
      <c r="A123" s="35" t="s">
        <v>130</v>
      </c>
      <c r="B123" s="27">
        <v>45998</v>
      </c>
      <c r="C123" s="36">
        <f t="shared" si="3"/>
        <v>11998</v>
      </c>
      <c r="D123" s="27">
        <f t="shared" si="2"/>
        <v>11998</v>
      </c>
      <c r="E123" s="27" t="s">
        <v>131</v>
      </c>
    </row>
    <row r="124" spans="1:5" ht="35.1" customHeight="1">
      <c r="A124" s="35" t="s">
        <v>120</v>
      </c>
      <c r="B124" s="27">
        <v>57972</v>
      </c>
      <c r="C124" s="36">
        <f t="shared" si="3"/>
        <v>11974</v>
      </c>
      <c r="D124" s="27">
        <f t="shared" si="2"/>
        <v>23972</v>
      </c>
      <c r="E124" s="27" t="s">
        <v>132</v>
      </c>
    </row>
    <row r="125" spans="1:5" ht="35.1" customHeight="1">
      <c r="A125" s="78" t="s">
        <v>135</v>
      </c>
      <c r="B125" s="81"/>
      <c r="C125" s="81"/>
      <c r="D125" s="81"/>
      <c r="E125" s="82"/>
    </row>
    <row r="126" spans="1:5" ht="35.1" customHeight="1" thickBot="1">
      <c r="A126" s="225"/>
      <c r="B126" s="226"/>
      <c r="C126" s="226"/>
      <c r="D126" s="226"/>
      <c r="E126" s="227"/>
    </row>
    <row r="127" spans="1:5" ht="13.2">
      <c r="A127" s="37" t="s">
        <v>73</v>
      </c>
      <c r="B127" s="228">
        <f>MAX(B81,B66)</f>
        <v>11998.653333333332</v>
      </c>
      <c r="C127" s="229"/>
      <c r="D127" s="229"/>
      <c r="E127" s="230"/>
    </row>
    <row r="128" spans="1:5" ht="13.6" thickBot="1">
      <c r="A128" s="38" t="s">
        <v>74</v>
      </c>
      <c r="B128" s="231">
        <v>19309.509999999998</v>
      </c>
      <c r="C128" s="232"/>
      <c r="D128" s="232"/>
      <c r="E128" s="233"/>
    </row>
    <row r="129" spans="1:5" ht="13.2">
      <c r="A129" s="39"/>
      <c r="B129" s="40"/>
      <c r="C129" s="40"/>
      <c r="D129" s="40"/>
      <c r="E129" s="59"/>
    </row>
    <row r="130" spans="1:5" ht="13.2">
      <c r="A130" s="234" t="s">
        <v>75</v>
      </c>
      <c r="B130" s="235"/>
      <c r="C130" s="235"/>
      <c r="D130" s="235"/>
      <c r="E130" s="236"/>
    </row>
    <row r="131" spans="1:5" ht="13.2">
      <c r="A131" s="41" t="s">
        <v>76</v>
      </c>
      <c r="B131" s="214">
        <f>IF(B127&gt;B109,B127-B109,0)</f>
        <v>0.27805555555642059</v>
      </c>
      <c r="C131" s="215"/>
      <c r="D131" s="215"/>
      <c r="E131" s="216"/>
    </row>
    <row r="132" spans="1:5" ht="13.2">
      <c r="A132" s="42" t="s">
        <v>77</v>
      </c>
      <c r="B132" s="214">
        <f>IF(B128&gt;B110,B128-B110,0)</f>
        <v>0</v>
      </c>
      <c r="C132" s="215"/>
      <c r="D132" s="215"/>
      <c r="E132" s="216"/>
    </row>
    <row r="133" spans="1:5" ht="13.2">
      <c r="A133" s="39" t="s">
        <v>79</v>
      </c>
      <c r="B133" s="217">
        <v>10000</v>
      </c>
      <c r="C133" s="218"/>
      <c r="D133" s="218"/>
      <c r="E133" s="219"/>
    </row>
    <row r="134" spans="1:5" ht="13.2">
      <c r="A134" s="33" t="s">
        <v>78</v>
      </c>
      <c r="B134" s="214">
        <f>(B133/1000)*B131</f>
        <v>2.7805555555642059</v>
      </c>
      <c r="C134" s="215"/>
      <c r="D134" s="215"/>
      <c r="E134" s="216"/>
    </row>
    <row r="135" spans="1:5" ht="13.2">
      <c r="A135" s="33" t="s">
        <v>81</v>
      </c>
      <c r="B135" s="214">
        <f>B134*((1/B127)*1000)</f>
        <v>0.23173896922578588</v>
      </c>
      <c r="C135" s="220"/>
      <c r="D135" s="220"/>
      <c r="E135" s="221"/>
    </row>
    <row r="136" spans="1:5" ht="13.6" thickBot="1">
      <c r="A136" s="222" t="s">
        <v>80</v>
      </c>
      <c r="B136" s="223"/>
      <c r="C136" s="223"/>
      <c r="D136" s="223"/>
      <c r="E136" s="224"/>
    </row>
  </sheetData>
  <mergeCells count="112">
    <mergeCell ref="B132:E132"/>
    <mergeCell ref="B133:E133"/>
    <mergeCell ref="B134:E134"/>
    <mergeCell ref="B135:E135"/>
    <mergeCell ref="A136:E136"/>
    <mergeCell ref="A126:E126"/>
    <mergeCell ref="B127:E127"/>
    <mergeCell ref="B128:E128"/>
    <mergeCell ref="A130:E130"/>
    <mergeCell ref="B131:E131"/>
    <mergeCell ref="B112:B113"/>
    <mergeCell ref="C112:C113"/>
    <mergeCell ref="D112:D113"/>
    <mergeCell ref="E112:E113"/>
    <mergeCell ref="B107:E107"/>
    <mergeCell ref="B108:E108"/>
    <mergeCell ref="B109:E109"/>
    <mergeCell ref="B110:E110"/>
    <mergeCell ref="A111:E111"/>
    <mergeCell ref="B102:E102"/>
    <mergeCell ref="B103:E103"/>
    <mergeCell ref="A104:E104"/>
    <mergeCell ref="B105:E105"/>
    <mergeCell ref="B106:E106"/>
    <mergeCell ref="B93:E93"/>
    <mergeCell ref="A96:E96"/>
    <mergeCell ref="A97:E97"/>
    <mergeCell ref="A100:E100"/>
    <mergeCell ref="B101:E101"/>
    <mergeCell ref="A88:E88"/>
    <mergeCell ref="A89:E89"/>
    <mergeCell ref="A90:E90"/>
    <mergeCell ref="A91:E91"/>
    <mergeCell ref="B92:E92"/>
    <mergeCell ref="A83:E83"/>
    <mergeCell ref="A84:E84"/>
    <mergeCell ref="A85:E85"/>
    <mergeCell ref="B86:E86"/>
    <mergeCell ref="B87:E87"/>
    <mergeCell ref="A79:C79"/>
    <mergeCell ref="A80:E80"/>
    <mergeCell ref="B81:E81"/>
    <mergeCell ref="B82:E82"/>
    <mergeCell ref="A69:E69"/>
    <mergeCell ref="A70:E70"/>
    <mergeCell ref="B71:E71"/>
    <mergeCell ref="B72:E72"/>
    <mergeCell ref="A73:E73"/>
    <mergeCell ref="B64:E64"/>
    <mergeCell ref="B65:E65"/>
    <mergeCell ref="B66:E66"/>
    <mergeCell ref="B67:E67"/>
    <mergeCell ref="B68:E68"/>
    <mergeCell ref="A61:C61"/>
    <mergeCell ref="A62:D62"/>
    <mergeCell ref="A63:D63"/>
    <mergeCell ref="A55:E55"/>
    <mergeCell ref="B50:E50"/>
    <mergeCell ref="A51:E51"/>
    <mergeCell ref="A52:E52"/>
    <mergeCell ref="B53:E53"/>
    <mergeCell ref="B54:E54"/>
    <mergeCell ref="A45:E45"/>
    <mergeCell ref="B46:E46"/>
    <mergeCell ref="B47:E47"/>
    <mergeCell ref="B48:E48"/>
    <mergeCell ref="B49:E49"/>
    <mergeCell ref="A43:E43"/>
    <mergeCell ref="A44:E44"/>
    <mergeCell ref="B36:E36"/>
    <mergeCell ref="B37:E37"/>
    <mergeCell ref="B38:E38"/>
    <mergeCell ref="A1:E1"/>
    <mergeCell ref="A2:E2"/>
    <mergeCell ref="A3:E3"/>
    <mergeCell ref="A4:E4"/>
    <mergeCell ref="A5:E5"/>
    <mergeCell ref="B31:E31"/>
    <mergeCell ref="B32:E32"/>
    <mergeCell ref="B33:E33"/>
    <mergeCell ref="B34:E34"/>
    <mergeCell ref="B35:E35"/>
    <mergeCell ref="B26:E26"/>
    <mergeCell ref="B27:E27"/>
    <mergeCell ref="B28:E28"/>
    <mergeCell ref="B29:E29"/>
    <mergeCell ref="B30:E30"/>
    <mergeCell ref="B21:E21"/>
    <mergeCell ref="A121:E121"/>
    <mergeCell ref="A125:E125"/>
    <mergeCell ref="B11:E11"/>
    <mergeCell ref="B12:E12"/>
    <mergeCell ref="B13:E13"/>
    <mergeCell ref="B14:E14"/>
    <mergeCell ref="B15:E15"/>
    <mergeCell ref="B6:E6"/>
    <mergeCell ref="B7:E7"/>
    <mergeCell ref="B8:E8"/>
    <mergeCell ref="B9:E9"/>
    <mergeCell ref="B10:E10"/>
    <mergeCell ref="B22:E22"/>
    <mergeCell ref="B23:E23"/>
    <mergeCell ref="B24:E24"/>
    <mergeCell ref="B25:E25"/>
    <mergeCell ref="B16:E16"/>
    <mergeCell ref="B17:E17"/>
    <mergeCell ref="B18:E18"/>
    <mergeCell ref="B19:E19"/>
    <mergeCell ref="B20:E20"/>
    <mergeCell ref="A40:E40"/>
    <mergeCell ref="A41:E41"/>
    <mergeCell ref="A42:E42"/>
  </mergeCells>
  <hyperlinks>
    <hyperlink ref="B22" r:id="rId1"/>
    <hyperlink ref="B19" r:id="rId2"/>
  </hyperlinks>
  <pageMargins left="0.7" right="0.7" top="0.75" bottom="0.75" header="0.3" footer="0.3"/>
  <pageSetup paperSize="9" scale="84"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Race Data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Ian Pickett</dc:creator>
  <cp:lastModifiedBy>Ken Kaiser</cp:lastModifiedBy>
  <cp:lastPrinted>2018-06-29T08:42:39Z</cp:lastPrinted>
  <dcterms:created xsi:type="dcterms:W3CDTF">2016-03-21T10:43:04Z</dcterms:created>
  <dcterms:modified xsi:type="dcterms:W3CDTF">2018-09-02T18:06:52Z</dcterms:modified>
</cp:coreProperties>
</file>