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5" yWindow="0" windowWidth="19185" windowHeight="8850" tabRatio="706"/>
  </bookViews>
  <sheets>
    <sheet name="Race Data Sheet" sheetId="1" r:id="rId1"/>
  </sheets>
  <calcPr calcId="125725" concurrentCalc="0"/>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B101" i="1"/>
  <c r="B102"/>
  <c r="B93"/>
  <c r="B46"/>
  <c r="C120"/>
  <c r="C118"/>
  <c r="C116"/>
  <c r="D116"/>
  <c r="D118"/>
  <c r="D120"/>
  <c r="D76"/>
  <c r="D75"/>
  <c r="B65"/>
  <c r="D60"/>
  <c r="D59"/>
  <c r="D58"/>
  <c r="D57"/>
  <c r="D61"/>
  <c r="B66"/>
  <c r="B67"/>
  <c r="B87"/>
  <c r="B38"/>
  <c r="B128"/>
  <c r="B110"/>
  <c r="B127"/>
  <c r="B86"/>
  <c r="B109"/>
  <c r="B131"/>
  <c r="B134"/>
  <c r="B135"/>
  <c r="B132"/>
</calcChain>
</file>

<file path=xl/sharedStrings.xml><?xml version="1.0" encoding="utf-8"?>
<sst xmlns="http://schemas.openxmlformats.org/spreadsheetml/2006/main" count="146" uniqueCount="123">
  <si>
    <t>UK ATHLETICS</t>
  </si>
  <si>
    <t>Race Data sheet</t>
  </si>
  <si>
    <t>CERTIFICATE NUMBER……………………….</t>
  </si>
  <si>
    <t>Telephone</t>
  </si>
  <si>
    <t>Email</t>
  </si>
  <si>
    <t>UK ATHLETICS/ARC</t>
  </si>
  <si>
    <t>Bicycle calibration data sheet</t>
  </si>
  <si>
    <t>Calibration Course Location</t>
  </si>
  <si>
    <t xml:space="preserve">Name of Measurer                        </t>
  </si>
  <si>
    <t>Steel tape</t>
  </si>
  <si>
    <t>Difference</t>
  </si>
  <si>
    <t>Ride 1</t>
  </si>
  <si>
    <t>Ride 2</t>
  </si>
  <si>
    <t>Ride 3</t>
  </si>
  <si>
    <t>Ride 4</t>
  </si>
  <si>
    <t xml:space="preserve">              </t>
  </si>
  <si>
    <t xml:space="preserve">UK ATHLETICS/ARC </t>
  </si>
  <si>
    <t>County where licence is issued</t>
  </si>
  <si>
    <t>Height of start above sea level (m)</t>
  </si>
  <si>
    <t>Height of finish above sea level (m)</t>
  </si>
  <si>
    <t>Grid reference for start</t>
  </si>
  <si>
    <t>Distance between start &amp; finish (m)</t>
  </si>
  <si>
    <t>Race website</t>
  </si>
  <si>
    <t>Name &amp; Address of organiser</t>
  </si>
  <si>
    <t>Race name</t>
  </si>
  <si>
    <t>Distance</t>
  </si>
  <si>
    <t>Previous race name (if applicable)</t>
  </si>
  <si>
    <t>Race date</t>
  </si>
  <si>
    <t>Measured by</t>
  </si>
  <si>
    <t>Promoting club/organisation</t>
  </si>
  <si>
    <t>The section of the road available to runners on race day (Full wdith; up to central white line; nearside lane of dual carriageway etc)</t>
  </si>
  <si>
    <t>The line to be taken by runners e.g. at any right hand turns. Indicate on Map/Diagram if necessary</t>
  </si>
  <si>
    <t>Any restricitions to be aware of.</t>
  </si>
  <si>
    <t>Overview</t>
  </si>
  <si>
    <t>Contact Details</t>
  </si>
  <si>
    <t>Course Location</t>
  </si>
  <si>
    <t>Course Description</t>
  </si>
  <si>
    <t>Measurement Details</t>
  </si>
  <si>
    <t>Course Measurer's Signature</t>
  </si>
  <si>
    <t>Date</t>
  </si>
  <si>
    <t>Completion</t>
  </si>
  <si>
    <t>Date measured</t>
  </si>
  <si>
    <t>Length (km)</t>
  </si>
  <si>
    <t>Date of calibration</t>
  </si>
  <si>
    <t>Method to determine calibration course length</t>
  </si>
  <si>
    <t>Time of day</t>
  </si>
  <si>
    <t>Temperature (°C)</t>
  </si>
  <si>
    <t>Average</t>
  </si>
  <si>
    <t>Start</t>
  </si>
  <si>
    <t>Finish</t>
  </si>
  <si>
    <t>Post-measurement - Re-calibrate by riding the calibration course 4 times</t>
  </si>
  <si>
    <t>In some circumstances the smaller constant may be acceptable.  Give reasons below:</t>
  </si>
  <si>
    <t>Remember, each day’s measurement must be preceded and followed by a calibration run. You may measure as much as you want in a day provided that calibration precedes and follows it within the same 24-hour period. This is done to minimise error due to changes in tyre pressure from thermal expansion or slow leakage. Frequent re-calibration protects the previous measurement.</t>
  </si>
  <si>
    <t>Working Constant = Average pre-measurement count multiplied  by  the  short  course  prevention  factor.</t>
  </si>
  <si>
    <t>Short Course Prevention Factor</t>
  </si>
  <si>
    <t>Constant for the Day = Either the Working  Constant or the Finish Constant whichever is the larger.</t>
  </si>
  <si>
    <t>Working Constant - Counts per km</t>
  </si>
  <si>
    <t>Working Constant - Counts per mile</t>
  </si>
  <si>
    <t>Finish Constant - Counts per km</t>
  </si>
  <si>
    <t>Finish Constant - Counts per mile</t>
  </si>
  <si>
    <t>Date of measurement</t>
  </si>
  <si>
    <t>Name of measurer</t>
  </si>
  <si>
    <t>Start time</t>
  </si>
  <si>
    <t>Finish time</t>
  </si>
  <si>
    <t>Counter Reading</t>
  </si>
  <si>
    <t>Count Increment</t>
  </si>
  <si>
    <t>Total Counts</t>
  </si>
  <si>
    <t>Site Location</t>
  </si>
  <si>
    <t>Count Details</t>
  </si>
  <si>
    <t>Constant for the Day - Counts per km</t>
  </si>
  <si>
    <t>Constant for the Day - Counts per mile</t>
  </si>
  <si>
    <t>Working Constant - Counts/km</t>
  </si>
  <si>
    <t>Working Constant - Counts/mile</t>
  </si>
  <si>
    <t>Constant for the day - Counts/km</t>
  </si>
  <si>
    <t>Constant for the day - Counts/mile</t>
  </si>
  <si>
    <t>If the constant for the day is greater than the working constant, calculate the difference:</t>
  </si>
  <si>
    <t>Difference in counts/km</t>
  </si>
  <si>
    <t>Difference in counts/mile</t>
  </si>
  <si>
    <t>Difference in counts over course</t>
  </si>
  <si>
    <t>Course distance - m</t>
  </si>
  <si>
    <t>Include this difference in the final reported measurements for the start and finish line to ensure the course isn't short.</t>
  </si>
  <si>
    <t>Difference in m over course</t>
  </si>
  <si>
    <t>UKA or ARC</t>
  </si>
  <si>
    <t>EA Affiliation No:</t>
  </si>
  <si>
    <t>Non Club or EA Event</t>
  </si>
  <si>
    <r>
      <rPr>
        <b/>
        <sz val="11"/>
        <color theme="1"/>
        <rFont val="Calibri"/>
        <family val="2"/>
        <scheme val="minor"/>
      </rPr>
      <t>Terrain</t>
    </r>
    <r>
      <rPr>
        <sz val="11"/>
        <color theme="1"/>
        <rFont val="Calibri"/>
        <family val="2"/>
        <scheme val="minor"/>
      </rPr>
      <t xml:space="preserve"> (Flat, Undulating, Hilly, Total Ascent, etc.)</t>
    </r>
  </si>
  <si>
    <r>
      <rPr>
        <b/>
        <sz val="11"/>
        <color theme="1"/>
        <rFont val="Calibri"/>
        <family val="2"/>
        <scheme val="minor"/>
      </rPr>
      <t>Race surface</t>
    </r>
    <r>
      <rPr>
        <sz val="11"/>
        <color theme="1"/>
        <rFont val="Calibri"/>
        <family val="2"/>
        <scheme val="minor"/>
      </rPr>
      <t xml:space="preserve"> (City streets, Country Lanes, Paths etc.)</t>
    </r>
  </si>
  <si>
    <r>
      <rPr>
        <b/>
        <sz val="11"/>
        <color theme="1"/>
        <rFont val="Calibri"/>
        <family val="2"/>
        <scheme val="minor"/>
      </rPr>
      <t>Course configuration</t>
    </r>
    <r>
      <rPr>
        <sz val="11"/>
        <color theme="1"/>
        <rFont val="Calibri"/>
        <family val="2"/>
        <scheme val="minor"/>
      </rPr>
      <t xml:space="preserve"> (Single lap, Double lap, Point to Point, Out and Back)</t>
    </r>
  </si>
  <si>
    <t>Certified Accurate</t>
  </si>
  <si>
    <t>Accumulative Distance</t>
  </si>
  <si>
    <t>Original Course Measurement</t>
  </si>
  <si>
    <t>% of course not on sealed surfaces (grass, gravel, mud paths etc)</t>
  </si>
  <si>
    <t>Type of measurement - Certified Accurate/Registered distance/Multi Terrain</t>
  </si>
  <si>
    <t>Ken Kaiser</t>
  </si>
  <si>
    <t>Manor House Lane</t>
  </si>
  <si>
    <r>
      <t xml:space="preserve">Maps and photos of relevant marks can be found at            </t>
    </r>
    <r>
      <rPr>
        <b/>
        <sz val="10"/>
        <rFont val="Arial"/>
        <family val="2"/>
      </rPr>
      <t>www.kenkaiser.co.uk</t>
    </r>
  </si>
  <si>
    <t>Signed</t>
  </si>
  <si>
    <t>West Yorkshire</t>
  </si>
  <si>
    <t>Flat</t>
  </si>
  <si>
    <t>Tarmac cycle track</t>
  </si>
  <si>
    <t>Right side of track. Centre line to be marked by cones</t>
  </si>
  <si>
    <t>11.00am</t>
  </si>
  <si>
    <t>13.30pm</t>
  </si>
  <si>
    <t xml:space="preserve">Initial ride </t>
  </si>
  <si>
    <t>completion of one lap</t>
  </si>
  <si>
    <t>1st Check ride Start count</t>
  </si>
  <si>
    <t>2nd check ride</t>
  </si>
  <si>
    <t>National Centre for Race Walk Foundation,Open Race</t>
  </si>
  <si>
    <t>1K loop (for 3K,5K,10K ,20K)</t>
  </si>
  <si>
    <t>National Centre for Race Walk Foundation.</t>
  </si>
  <si>
    <t>UKA</t>
  </si>
  <si>
    <t>Non-Club</t>
  </si>
  <si>
    <t>https://nationalendurancecentre.co.uk/plan-c-1</t>
  </si>
  <si>
    <t>Ian Richards, 5 Lidgett Mount, Leeds LS8 1EX</t>
  </si>
  <si>
    <t>ianrichards3bears@icloud.com</t>
  </si>
  <si>
    <t>12.00pm</t>
  </si>
  <si>
    <t>1.00pm</t>
  </si>
  <si>
    <t>12°C</t>
  </si>
  <si>
    <t>142 counts short of 1KM .Turn lengthened by 71 counts</t>
  </si>
  <si>
    <t>17 counts short. Cone moved slightly</t>
  </si>
  <si>
    <t>Correct distance.</t>
  </si>
  <si>
    <t>. As it will be necessary to ride the course on the day with cones in place ,further rides at this stage not required, as enough information to lay out course. An appendix will be attached to this report once this ride is done.</t>
  </si>
  <si>
    <t xml:space="preserve"> 11°C</t>
  </si>
</sst>
</file>

<file path=xl/styles.xml><?xml version="1.0" encoding="utf-8"?>
<styleSheet xmlns="http://schemas.openxmlformats.org/spreadsheetml/2006/main">
  <numFmts count="2">
    <numFmt numFmtId="164" formatCode="[$-409]h:mm:ss\ AM/PM;@"/>
    <numFmt numFmtId="165" formatCode="0.0"/>
  </numFmts>
  <fonts count="24">
    <font>
      <sz val="11"/>
      <color theme="1"/>
      <name val="Calibri"/>
      <family val="2"/>
      <scheme val="minor"/>
    </font>
    <font>
      <b/>
      <sz val="10"/>
      <name val="Arial"/>
      <family val="2"/>
    </font>
    <font>
      <sz val="10"/>
      <color rgb="FF0000FF"/>
      <name val="Arial"/>
      <family val="2"/>
    </font>
    <font>
      <sz val="10"/>
      <name val="Arial"/>
      <family val="2"/>
    </font>
    <font>
      <sz val="10"/>
      <color theme="1"/>
      <name val="Arial"/>
      <family val="2"/>
    </font>
    <font>
      <b/>
      <sz val="11"/>
      <name val="Arial"/>
      <family val="2"/>
    </font>
    <font>
      <b/>
      <sz val="20"/>
      <name val="Arial"/>
      <family val="2"/>
    </font>
    <font>
      <b/>
      <sz val="10"/>
      <color theme="1"/>
      <name val="Arial"/>
      <family val="2"/>
    </font>
    <font>
      <b/>
      <sz val="11"/>
      <color theme="1"/>
      <name val="Calibri"/>
      <family val="2"/>
      <scheme val="minor"/>
    </font>
    <font>
      <u/>
      <sz val="11"/>
      <color theme="10"/>
      <name val="Calibri"/>
      <family val="2"/>
      <scheme val="minor"/>
    </font>
    <font>
      <b/>
      <sz val="20"/>
      <name val="Arial"/>
      <family val="2"/>
    </font>
    <font>
      <sz val="10"/>
      <color theme="1"/>
      <name val="Arial"/>
      <family val="2"/>
    </font>
    <font>
      <b/>
      <sz val="12"/>
      <name val="Arial"/>
      <family val="2"/>
    </font>
    <font>
      <b/>
      <sz val="10"/>
      <name val="Arial"/>
      <family val="2"/>
    </font>
    <font>
      <sz val="10"/>
      <color rgb="FF0000FF"/>
      <name val="Arial"/>
      <family val="2"/>
    </font>
    <font>
      <sz val="10"/>
      <name val="Arial"/>
      <family val="2"/>
    </font>
    <font>
      <sz val="10"/>
      <color rgb="FF000000"/>
      <name val="Arial"/>
      <family val="2"/>
    </font>
    <font>
      <b/>
      <sz val="10"/>
      <color rgb="FF000000"/>
      <name val="Arial"/>
      <family val="2"/>
    </font>
    <font>
      <b/>
      <sz val="12"/>
      <color theme="1"/>
      <name val="Arial"/>
      <family val="2"/>
    </font>
    <font>
      <sz val="10"/>
      <color rgb="FF0099FF"/>
      <name val="Arial"/>
      <family val="2"/>
    </font>
    <font>
      <sz val="12"/>
      <color theme="1"/>
      <name val="Arial"/>
      <family val="2"/>
    </font>
    <font>
      <sz val="12"/>
      <color rgb="FF0099FF"/>
      <name val="Arial"/>
      <family val="2"/>
    </font>
    <font>
      <sz val="12"/>
      <name val="Arial"/>
      <family val="2"/>
    </font>
    <font>
      <sz val="8"/>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2" tint="-0.249977111117893"/>
        <bgColor indexed="64"/>
      </patternFill>
    </fill>
    <fill>
      <patternFill patternType="solid">
        <fgColor rgb="FFAEAAAA"/>
        <bgColor rgb="FF000000"/>
      </patternFill>
    </fill>
  </fills>
  <borders count="4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9" fillId="0" borderId="0" applyNumberFormat="0" applyFill="0" applyBorder="0" applyAlignment="0" applyProtection="0"/>
  </cellStyleXfs>
  <cellXfs count="241">
    <xf numFmtId="0" fontId="0" fillId="0" borderId="0" xfId="0"/>
    <xf numFmtId="0" fontId="1" fillId="0" borderId="13" xfId="0" applyFont="1" applyBorder="1" applyAlignment="1">
      <alignment horizontal="left" vertical="center"/>
    </xf>
    <xf numFmtId="0" fontId="3" fillId="0" borderId="17" xfId="0" applyFont="1" applyBorder="1" applyAlignment="1">
      <alignment vertical="top" wrapText="1"/>
    </xf>
    <xf numFmtId="0" fontId="3" fillId="0" borderId="11" xfId="0" applyFont="1" applyBorder="1" applyAlignment="1">
      <alignment horizontal="left" vertical="top" wrapText="1"/>
    </xf>
    <xf numFmtId="0" fontId="3" fillId="0" borderId="11" xfId="0" applyFont="1" applyBorder="1" applyAlignment="1">
      <alignment horizontal="left" vertical="center" wrapText="1"/>
    </xf>
    <xf numFmtId="0" fontId="4" fillId="0" borderId="11" xfId="0" applyFont="1" applyBorder="1" applyAlignment="1">
      <alignment horizontal="left"/>
    </xf>
    <xf numFmtId="0" fontId="3" fillId="0" borderId="23" xfId="0" applyFont="1" applyBorder="1" applyAlignment="1">
      <alignment horizontal="left" vertical="center" wrapText="1"/>
    </xf>
    <xf numFmtId="0" fontId="7" fillId="0" borderId="11" xfId="0" applyFont="1" applyBorder="1" applyAlignment="1">
      <alignment vertical="center"/>
    </xf>
    <xf numFmtId="0" fontId="1" fillId="0" borderId="17" xfId="0" applyFont="1" applyBorder="1" applyAlignment="1">
      <alignment vertical="center" wrapText="1"/>
    </xf>
    <xf numFmtId="0" fontId="3" fillId="0" borderId="17" xfId="0" applyFont="1" applyBorder="1" applyAlignment="1">
      <alignment horizontal="left" vertical="center" wrapText="1"/>
    </xf>
    <xf numFmtId="0" fontId="1" fillId="0" borderId="17" xfId="0" applyFont="1" applyBorder="1" applyAlignment="1">
      <alignment vertical="top" wrapText="1"/>
    </xf>
    <xf numFmtId="0" fontId="3" fillId="0" borderId="25" xfId="0" applyFont="1" applyBorder="1" applyAlignment="1">
      <alignment horizontal="left" vertical="center" wrapText="1"/>
    </xf>
    <xf numFmtId="0" fontId="3" fillId="0" borderId="26" xfId="0" applyFont="1" applyBorder="1" applyAlignment="1">
      <alignment vertical="top" wrapText="1"/>
    </xf>
    <xf numFmtId="0" fontId="3" fillId="0" borderId="27" xfId="0" applyFont="1" applyBorder="1" applyAlignment="1">
      <alignment horizontal="center" vertical="top" wrapText="1"/>
    </xf>
    <xf numFmtId="0" fontId="3" fillId="0" borderId="28" xfId="0" applyFont="1" applyBorder="1" applyAlignment="1">
      <alignment horizontal="left" vertical="center" wrapText="1"/>
    </xf>
    <xf numFmtId="0" fontId="11" fillId="0" borderId="0" xfId="0" applyFont="1" applyAlignment="1">
      <alignment vertical="center"/>
    </xf>
    <xf numFmtId="0" fontId="13" fillId="0" borderId="9" xfId="0" applyFont="1" applyBorder="1" applyAlignment="1">
      <alignment vertical="center"/>
    </xf>
    <xf numFmtId="0" fontId="13" fillId="2" borderId="11" xfId="0" applyFont="1" applyFill="1" applyBorder="1" applyAlignment="1">
      <alignment vertical="center"/>
    </xf>
    <xf numFmtId="0" fontId="13" fillId="0" borderId="11" xfId="0" applyFont="1" applyBorder="1" applyAlignment="1">
      <alignment vertical="center"/>
    </xf>
    <xf numFmtId="0" fontId="13" fillId="2" borderId="11" xfId="0" applyFont="1" applyFill="1" applyBorder="1" applyAlignment="1">
      <alignment horizontal="center" vertical="center" wrapText="1"/>
    </xf>
    <xf numFmtId="0" fontId="13" fillId="0" borderId="17" xfId="0" applyFont="1" applyBorder="1" applyAlignment="1">
      <alignment vertical="center"/>
    </xf>
    <xf numFmtId="0" fontId="13" fillId="0" borderId="11" xfId="0" applyFont="1" applyBorder="1" applyAlignment="1">
      <alignment vertical="center" wrapText="1"/>
    </xf>
    <xf numFmtId="0" fontId="13" fillId="0" borderId="11" xfId="0" applyFont="1" applyBorder="1" applyAlignment="1">
      <alignment horizontal="left" vertical="center"/>
    </xf>
    <xf numFmtId="0" fontId="15" fillId="0" borderId="11" xfId="0" applyFont="1" applyBorder="1" applyAlignment="1">
      <alignment vertical="center" wrapText="1"/>
    </xf>
    <xf numFmtId="0" fontId="14" fillId="0" borderId="0" xfId="0" applyFont="1" applyBorder="1" applyAlignment="1">
      <alignment vertical="center" wrapText="1"/>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2" fillId="0" borderId="4" xfId="0" applyFont="1" applyFill="1" applyBorder="1" applyAlignment="1">
      <alignment vertical="center" wrapText="1"/>
    </xf>
    <xf numFmtId="0" fontId="16" fillId="0" borderId="8" xfId="0" applyFont="1" applyFill="1" applyBorder="1" applyAlignment="1">
      <alignment vertical="center"/>
    </xf>
    <xf numFmtId="0" fontId="1" fillId="0" borderId="29" xfId="0" applyFont="1" applyFill="1" applyBorder="1" applyAlignment="1">
      <alignment vertical="center" wrapText="1"/>
    </xf>
    <xf numFmtId="0" fontId="1" fillId="0" borderId="30" xfId="0" applyFont="1" applyFill="1" applyBorder="1" applyAlignment="1">
      <alignment vertical="center" wrapText="1"/>
    </xf>
    <xf numFmtId="0" fontId="1" fillId="0" borderId="31" xfId="0" applyFont="1" applyFill="1" applyBorder="1" applyAlignment="1">
      <alignment vertical="center" wrapText="1"/>
    </xf>
    <xf numFmtId="0" fontId="1" fillId="0" borderId="9" xfId="0" applyFont="1" applyFill="1" applyBorder="1" applyAlignment="1">
      <alignment vertical="center" wrapText="1"/>
    </xf>
    <xf numFmtId="0" fontId="1" fillId="0" borderId="11" xfId="0" applyFont="1" applyFill="1" applyBorder="1" applyAlignment="1">
      <alignment vertical="center" wrapText="1"/>
    </xf>
    <xf numFmtId="0" fontId="1" fillId="0" borderId="13" xfId="0" applyFont="1" applyFill="1" applyBorder="1" applyAlignment="1">
      <alignment vertical="center" wrapText="1"/>
    </xf>
    <xf numFmtId="0" fontId="2" fillId="0" borderId="11" xfId="0" applyFont="1" applyFill="1" applyBorder="1" applyAlignment="1">
      <alignment vertical="center" wrapText="1"/>
    </xf>
    <xf numFmtId="0" fontId="2" fillId="0" borderId="2" xfId="0" applyFont="1" applyFill="1" applyBorder="1" applyAlignment="1">
      <alignment vertical="center" wrapText="1"/>
    </xf>
    <xf numFmtId="0" fontId="1" fillId="0" borderId="24" xfId="0" applyFont="1" applyFill="1" applyBorder="1" applyAlignment="1">
      <alignment vertical="center" wrapText="1"/>
    </xf>
    <xf numFmtId="0" fontId="1" fillId="0" borderId="28" xfId="0" applyFont="1" applyFill="1" applyBorder="1" applyAlignment="1">
      <alignment vertical="center" wrapText="1"/>
    </xf>
    <xf numFmtId="0" fontId="1" fillId="0" borderId="22"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17" xfId="0" applyFont="1" applyFill="1" applyBorder="1" applyAlignment="1">
      <alignment vertical="center" wrapText="1"/>
    </xf>
    <xf numFmtId="0" fontId="1" fillId="0" borderId="33" xfId="0" applyFont="1" applyFill="1" applyBorder="1" applyAlignment="1">
      <alignment vertical="center" wrapText="1"/>
    </xf>
    <xf numFmtId="0" fontId="3" fillId="0" borderId="11" xfId="0" applyFont="1" applyFill="1" applyBorder="1" applyAlignment="1">
      <alignment horizontal="center" vertical="center" wrapText="1"/>
    </xf>
    <xf numFmtId="0" fontId="16" fillId="0" borderId="34" xfId="0" applyFont="1" applyFill="1" applyBorder="1" applyAlignment="1">
      <alignment horizontal="center" vertical="center" wrapText="1"/>
    </xf>
    <xf numFmtId="0" fontId="3" fillId="0" borderId="11" xfId="0" applyFont="1" applyBorder="1" applyAlignment="1">
      <alignment vertical="top" wrapText="1"/>
    </xf>
    <xf numFmtId="0" fontId="16" fillId="0" borderId="0" xfId="0" applyFont="1" applyFill="1" applyBorder="1" applyAlignment="1">
      <alignment vertical="center"/>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16" fillId="0" borderId="7" xfId="0" applyFont="1" applyFill="1" applyBorder="1" applyAlignment="1">
      <alignment vertical="center"/>
    </xf>
    <xf numFmtId="0" fontId="16" fillId="0" borderId="7" xfId="0" applyFont="1" applyFill="1" applyBorder="1" applyAlignment="1">
      <alignment horizontal="center" vertical="center" wrapText="1"/>
    </xf>
    <xf numFmtId="0" fontId="11" fillId="0" borderId="0" xfId="0" applyFont="1" applyBorder="1" applyAlignment="1">
      <alignment vertical="center"/>
    </xf>
    <xf numFmtId="0" fontId="4" fillId="0" borderId="4" xfId="0" applyFont="1" applyBorder="1"/>
    <xf numFmtId="0" fontId="3" fillId="0" borderId="18" xfId="0" applyFont="1" applyBorder="1" applyAlignment="1">
      <alignment vertical="top" wrapText="1"/>
    </xf>
    <xf numFmtId="0" fontId="3" fillId="0" borderId="26" xfId="0" applyFont="1" applyBorder="1" applyAlignment="1">
      <alignment horizontal="center" vertical="top" wrapText="1"/>
    </xf>
    <xf numFmtId="0" fontId="1" fillId="0" borderId="33" xfId="0" applyFont="1" applyBorder="1" applyAlignment="1">
      <alignment horizontal="left" vertical="center" wrapText="1"/>
    </xf>
    <xf numFmtId="0" fontId="11" fillId="0" borderId="35" xfId="0" applyFont="1" applyBorder="1" applyAlignment="1">
      <alignment vertical="center"/>
    </xf>
    <xf numFmtId="0" fontId="16" fillId="0" borderId="35" xfId="0" applyFont="1" applyFill="1" applyBorder="1" applyAlignment="1">
      <alignment vertical="center"/>
    </xf>
    <xf numFmtId="0" fontId="3" fillId="0" borderId="7" xfId="0" applyFont="1" applyFill="1" applyBorder="1" applyAlignment="1">
      <alignment horizontal="center" vertical="center" wrapText="1"/>
    </xf>
    <xf numFmtId="0" fontId="1" fillId="0" borderId="36" xfId="0" applyFont="1" applyFill="1" applyBorder="1" applyAlignment="1">
      <alignment horizontal="left" vertical="center" wrapText="1"/>
    </xf>
    <xf numFmtId="0" fontId="19" fillId="0" borderId="4" xfId="0" applyFont="1" applyBorder="1" applyAlignment="1">
      <alignment horizontal="center" vertical="center"/>
    </xf>
    <xf numFmtId="0" fontId="18" fillId="0" borderId="37" xfId="0" applyFont="1" applyBorder="1" applyAlignment="1">
      <alignment horizontal="center"/>
    </xf>
    <xf numFmtId="0" fontId="3" fillId="0" borderId="4" xfId="0" applyFont="1" applyBorder="1" applyAlignment="1">
      <alignment horizontal="center" vertical="top" wrapText="1"/>
    </xf>
    <xf numFmtId="0" fontId="7" fillId="0" borderId="4" xfId="0" applyFont="1" applyBorder="1" applyAlignment="1">
      <alignment horizontal="center"/>
    </xf>
    <xf numFmtId="0" fontId="20" fillId="0" borderId="7" xfId="0" applyFont="1" applyBorder="1" applyAlignment="1">
      <alignment horizontal="center" vertical="center" wrapText="1"/>
    </xf>
    <xf numFmtId="0" fontId="20" fillId="0" borderId="6" xfId="0" applyFont="1" applyFill="1" applyBorder="1" applyAlignment="1">
      <alignment horizontal="center" vertical="center"/>
    </xf>
    <xf numFmtId="0" fontId="21" fillId="0" borderId="4" xfId="0" applyFont="1" applyBorder="1" applyAlignment="1">
      <alignment horizontal="center" vertical="center"/>
    </xf>
    <xf numFmtId="0" fontId="20" fillId="0" borderId="5" xfId="0" applyFont="1" applyBorder="1" applyAlignment="1">
      <alignment horizontal="center" vertical="center" wrapText="1"/>
    </xf>
    <xf numFmtId="0" fontId="20" fillId="0" borderId="5" xfId="0" applyFont="1" applyFill="1" applyBorder="1" applyAlignment="1">
      <alignment horizontal="center" vertical="center"/>
    </xf>
    <xf numFmtId="0" fontId="20" fillId="0" borderId="15" xfId="0" applyFont="1" applyFill="1" applyBorder="1" applyAlignment="1">
      <alignment horizontal="center" vertical="center"/>
    </xf>
    <xf numFmtId="0" fontId="22" fillId="0" borderId="25" xfId="0" applyFont="1" applyBorder="1" applyAlignment="1">
      <alignment horizontal="left" vertical="center" wrapText="1"/>
    </xf>
    <xf numFmtId="0" fontId="22" fillId="0" borderId="7" xfId="0" applyFont="1" applyBorder="1" applyAlignment="1">
      <alignment horizontal="center" vertical="center" wrapText="1"/>
    </xf>
    <xf numFmtId="0" fontId="22" fillId="0" borderId="6" xfId="0" applyFont="1" applyFill="1" applyBorder="1" applyAlignment="1">
      <alignment horizontal="center" vertical="center"/>
    </xf>
    <xf numFmtId="0" fontId="22" fillId="0" borderId="23" xfId="0" applyFont="1" applyBorder="1" applyAlignment="1">
      <alignment horizontal="left"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xf>
    <xf numFmtId="0" fontId="22" fillId="0" borderId="15" xfId="0" applyFont="1" applyFill="1" applyBorder="1" applyAlignment="1">
      <alignment horizontal="center" vertical="center"/>
    </xf>
    <xf numFmtId="0" fontId="18" fillId="0" borderId="4" xfId="0" applyFont="1" applyBorder="1" applyAlignment="1">
      <alignment horizontal="center"/>
    </xf>
    <xf numFmtId="0" fontId="2" fillId="0" borderId="12"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6" xfId="0" applyFont="1" applyFill="1" applyBorder="1" applyAlignment="1">
      <alignment horizontal="center" vertical="center" wrapText="1"/>
    </xf>
    <xf numFmtId="14" fontId="2" fillId="0" borderId="4" xfId="0" applyNumberFormat="1" applyFont="1" applyBorder="1" applyAlignment="1">
      <alignment horizontal="left" vertical="center"/>
    </xf>
    <xf numFmtId="0" fontId="2" fillId="0" borderId="4" xfId="0" applyFont="1" applyBorder="1" applyAlignment="1">
      <alignment vertical="center"/>
    </xf>
    <xf numFmtId="0" fontId="13" fillId="2" borderId="0" xfId="0" applyFont="1" applyFill="1" applyBorder="1" applyAlignment="1">
      <alignment horizontal="center" vertical="center" wrapText="1"/>
    </xf>
    <xf numFmtId="0" fontId="13" fillId="2" borderId="35" xfId="0" applyFont="1" applyFill="1" applyBorder="1" applyAlignment="1">
      <alignment horizontal="center" vertical="center" wrapText="1"/>
    </xf>
    <xf numFmtId="0" fontId="2" fillId="0" borderId="4" xfId="0" applyFont="1" applyBorder="1" applyAlignment="1">
      <alignment vertical="center" wrapText="1"/>
    </xf>
    <xf numFmtId="0" fontId="13" fillId="2" borderId="0" xfId="0" applyFont="1" applyFill="1" applyBorder="1" applyAlignment="1">
      <alignment vertical="center"/>
    </xf>
    <xf numFmtId="0" fontId="13" fillId="2" borderId="35" xfId="0" applyFont="1" applyFill="1" applyBorder="1" applyAlignment="1">
      <alignment vertical="center"/>
    </xf>
    <xf numFmtId="0" fontId="9" fillId="0" borderId="4" xfId="1" applyBorder="1" applyAlignment="1">
      <alignment horizontal="left" vertical="center"/>
    </xf>
    <xf numFmtId="0" fontId="2" fillId="0" borderId="4" xfId="0" applyFont="1" applyBorder="1" applyAlignment="1">
      <alignment horizontal="left" vertical="center"/>
    </xf>
    <xf numFmtId="0" fontId="14" fillId="0" borderId="4" xfId="0" applyFont="1" applyBorder="1" applyAlignment="1">
      <alignment horizontal="left" vertical="center"/>
    </xf>
    <xf numFmtId="0" fontId="14" fillId="0" borderId="4" xfId="0" applyFont="1" applyBorder="1" applyAlignment="1">
      <alignment vertical="center"/>
    </xf>
    <xf numFmtId="0" fontId="9" fillId="0" borderId="4" xfId="1" applyBorder="1" applyAlignment="1">
      <alignment vertical="center" wrapText="1"/>
    </xf>
    <xf numFmtId="0" fontId="4" fillId="0" borderId="8" xfId="0" applyFont="1" applyBorder="1" applyAlignment="1">
      <alignment horizontal="center"/>
    </xf>
    <xf numFmtId="0" fontId="4" fillId="0" borderId="0" xfId="0" applyFont="1" applyBorder="1" applyAlignment="1">
      <alignment horizontal="center"/>
    </xf>
    <xf numFmtId="0" fontId="4" fillId="0" borderId="35" xfId="0" applyFont="1" applyBorder="1" applyAlignment="1">
      <alignment horizontal="center"/>
    </xf>
    <xf numFmtId="0" fontId="6" fillId="0" borderId="43" xfId="0" applyFont="1" applyBorder="1" applyAlignment="1">
      <alignment horizontal="center"/>
    </xf>
    <xf numFmtId="0" fontId="6" fillId="0" borderId="44" xfId="0" applyFont="1" applyBorder="1" applyAlignment="1">
      <alignment horizontal="center"/>
    </xf>
    <xf numFmtId="0" fontId="6" fillId="0" borderId="45" xfId="0" applyFont="1" applyBorder="1" applyAlignment="1">
      <alignment horizontal="center"/>
    </xf>
    <xf numFmtId="0" fontId="5" fillId="0" borderId="8" xfId="0" applyFont="1" applyBorder="1" applyAlignment="1">
      <alignment horizontal="center"/>
    </xf>
    <xf numFmtId="0" fontId="5" fillId="0" borderId="0" xfId="0" applyFont="1" applyBorder="1" applyAlignment="1">
      <alignment horizontal="center"/>
    </xf>
    <xf numFmtId="0" fontId="5" fillId="0" borderId="35" xfId="0" applyFont="1" applyBorder="1" applyAlignment="1">
      <alignment horizontal="center"/>
    </xf>
    <xf numFmtId="0" fontId="13" fillId="0" borderId="4" xfId="0" applyFont="1" applyBorder="1" applyAlignment="1">
      <alignment horizontal="center" vertical="center" wrapText="1"/>
    </xf>
    <xf numFmtId="14" fontId="4" fillId="0" borderId="4" xfId="0" applyNumberFormat="1" applyFont="1" applyBorder="1" applyAlignment="1">
      <alignment horizontal="left" vertical="center"/>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38"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8" xfId="0" applyFont="1" applyBorder="1" applyAlignment="1">
      <alignment horizontal="center" vertical="center"/>
    </xf>
    <xf numFmtId="0" fontId="13" fillId="0" borderId="0" xfId="0" applyFont="1" applyBorder="1" applyAlignment="1">
      <alignment horizontal="center" vertical="center"/>
    </xf>
    <xf numFmtId="0" fontId="13" fillId="0" borderId="35" xfId="0" applyFont="1" applyBorder="1" applyAlignment="1">
      <alignment horizontal="center" vertical="center"/>
    </xf>
    <xf numFmtId="0" fontId="13" fillId="0" borderId="8" xfId="0" applyFont="1" applyBorder="1" applyAlignment="1">
      <alignment vertical="center"/>
    </xf>
    <xf numFmtId="0" fontId="13" fillId="0" borderId="0" xfId="0" applyFont="1" applyBorder="1" applyAlignment="1">
      <alignment vertical="center"/>
    </xf>
    <xf numFmtId="0" fontId="13" fillId="0" borderId="35" xfId="0" applyFont="1" applyBorder="1" applyAlignment="1">
      <alignment vertical="center"/>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35"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vertical="top" wrapText="1"/>
    </xf>
    <xf numFmtId="0" fontId="2" fillId="0" borderId="4" xfId="0" applyFont="1" applyBorder="1" applyAlignment="1">
      <alignment horizontal="left" vertical="top" wrapText="1"/>
    </xf>
    <xf numFmtId="0" fontId="3" fillId="0" borderId="8" xfId="0" applyFont="1" applyBorder="1" applyAlignment="1">
      <alignment vertical="top" wrapText="1"/>
    </xf>
    <xf numFmtId="0" fontId="3" fillId="0" borderId="0" xfId="0" applyFont="1" applyBorder="1" applyAlignment="1">
      <alignment vertical="top" wrapText="1"/>
    </xf>
    <xf numFmtId="0" fontId="3" fillId="0" borderId="35" xfId="0" applyFont="1" applyBorder="1" applyAlignment="1">
      <alignment vertical="top" wrapText="1"/>
    </xf>
    <xf numFmtId="0" fontId="1" fillId="3" borderId="8" xfId="0" applyFont="1" applyFill="1" applyBorder="1" applyAlignment="1">
      <alignment horizontal="center" vertical="top" wrapText="1"/>
    </xf>
    <xf numFmtId="0" fontId="1" fillId="3" borderId="0" xfId="0" applyFont="1" applyFill="1" applyBorder="1" applyAlignment="1">
      <alignment horizontal="center" vertical="top" wrapText="1"/>
    </xf>
    <xf numFmtId="0" fontId="1" fillId="3" borderId="35" xfId="0" applyFont="1" applyFill="1" applyBorder="1" applyAlignment="1">
      <alignment horizontal="center" vertical="top" wrapText="1"/>
    </xf>
    <xf numFmtId="20" fontId="4" fillId="0" borderId="6" xfId="0" applyNumberFormat="1" applyFont="1" applyBorder="1" applyAlignment="1">
      <alignment horizontal="center" vertical="center"/>
    </xf>
    <xf numFmtId="20" fontId="4" fillId="0" borderId="0" xfId="0" applyNumberFormat="1" applyFont="1" applyBorder="1" applyAlignment="1">
      <alignment horizontal="center" vertical="center"/>
    </xf>
    <xf numFmtId="20" fontId="4" fillId="0" borderId="35" xfId="0" applyNumberFormat="1" applyFont="1" applyBorder="1" applyAlignment="1">
      <alignment horizontal="center" vertical="center"/>
    </xf>
    <xf numFmtId="0" fontId="4" fillId="0" borderId="6" xfId="0" applyFont="1" applyBorder="1" applyAlignment="1">
      <alignment horizontal="center"/>
    </xf>
    <xf numFmtId="14" fontId="2" fillId="0" borderId="4" xfId="0" applyNumberFormat="1" applyFont="1" applyBorder="1" applyAlignment="1">
      <alignment horizontal="left" vertical="top" wrapText="1"/>
    </xf>
    <xf numFmtId="9" fontId="4" fillId="0" borderId="4" xfId="0" applyNumberFormat="1" applyFont="1" applyBorder="1" applyAlignment="1">
      <alignment horizontal="center" wrapText="1"/>
    </xf>
    <xf numFmtId="0" fontId="4" fillId="0" borderId="4" xfId="0" applyFont="1" applyBorder="1" applyAlignment="1">
      <alignment horizontal="center"/>
    </xf>
    <xf numFmtId="2" fontId="4" fillId="0" borderId="4" xfId="0" applyNumberFormat="1" applyFont="1" applyBorder="1" applyAlignment="1">
      <alignment horizontal="center"/>
    </xf>
    <xf numFmtId="0" fontId="7" fillId="0" borderId="20" xfId="0" applyFont="1" applyBorder="1" applyAlignment="1">
      <alignment horizontal="left"/>
    </xf>
    <xf numFmtId="0" fontId="7" fillId="0" borderId="21" xfId="0" applyFont="1" applyBorder="1" applyAlignment="1">
      <alignment horizontal="left"/>
    </xf>
    <xf numFmtId="0" fontId="3" fillId="0" borderId="4" xfId="0" applyFont="1" applyBorder="1" applyAlignment="1">
      <alignment horizontal="center" vertical="top" wrapText="1"/>
    </xf>
    <xf numFmtId="0" fontId="4" fillId="0" borderId="4" xfId="0" applyFont="1" applyBorder="1" applyAlignment="1">
      <alignment wrapText="1"/>
    </xf>
    <xf numFmtId="0" fontId="18" fillId="0" borderId="18" xfId="0" applyFont="1" applyBorder="1" applyAlignment="1">
      <alignment horizontal="left"/>
    </xf>
    <xf numFmtId="0" fontId="18" fillId="0" borderId="19" xfId="0" applyFont="1" applyBorder="1" applyAlignment="1">
      <alignment horizontal="left"/>
    </xf>
    <xf numFmtId="0" fontId="4" fillId="0" borderId="8" xfId="0" applyFont="1" applyBorder="1" applyAlignment="1"/>
    <xf numFmtId="0" fontId="4" fillId="0" borderId="0" xfId="0" applyFont="1" applyBorder="1" applyAlignment="1"/>
    <xf numFmtId="0" fontId="4" fillId="0" borderId="35" xfId="0" applyFont="1" applyBorder="1" applyAlignment="1"/>
    <xf numFmtId="2" fontId="7" fillId="0" borderId="4" xfId="0" applyNumberFormat="1" applyFont="1" applyBorder="1" applyAlignment="1">
      <alignment horizontal="left"/>
    </xf>
    <xf numFmtId="0" fontId="1" fillId="0" borderId="8" xfId="0" applyFont="1" applyBorder="1" applyAlignment="1">
      <alignment horizontal="center" vertical="top" wrapText="1"/>
    </xf>
    <xf numFmtId="0" fontId="1" fillId="0" borderId="0" xfId="0" applyFont="1" applyBorder="1" applyAlignment="1">
      <alignment horizontal="center" vertical="top" wrapText="1"/>
    </xf>
    <xf numFmtId="0" fontId="1" fillId="0" borderId="35" xfId="0" applyFont="1" applyBorder="1" applyAlignment="1">
      <alignment horizontal="center" vertical="top" wrapText="1"/>
    </xf>
    <xf numFmtId="0" fontId="3" fillId="0" borderId="8" xfId="0" applyFont="1" applyBorder="1" applyAlignment="1">
      <alignment horizontal="left" vertical="center"/>
    </xf>
    <xf numFmtId="0" fontId="3" fillId="0" borderId="0" xfId="0" applyFont="1" applyBorder="1" applyAlignment="1">
      <alignment horizontal="left" vertical="center"/>
    </xf>
    <xf numFmtId="0" fontId="3" fillId="0" borderId="35" xfId="0" applyFont="1" applyBorder="1" applyAlignment="1">
      <alignment horizontal="left" vertical="center"/>
    </xf>
    <xf numFmtId="0" fontId="3" fillId="0" borderId="8" xfId="0" applyFont="1" applyBorder="1" applyAlignment="1"/>
    <xf numFmtId="0" fontId="3" fillId="0" borderId="0" xfId="0" applyFont="1" applyBorder="1" applyAlignment="1"/>
    <xf numFmtId="0" fontId="3" fillId="0" borderId="35" xfId="0" applyFont="1" applyBorder="1" applyAlignment="1"/>
    <xf numFmtId="0" fontId="23" fillId="0" borderId="8" xfId="0" applyFont="1" applyBorder="1" applyAlignment="1">
      <alignment horizontal="justify" vertical="center"/>
    </xf>
    <xf numFmtId="0" fontId="23" fillId="0" borderId="0" xfId="0" applyFont="1" applyBorder="1" applyAlignment="1">
      <alignment horizontal="justify" vertical="center"/>
    </xf>
    <xf numFmtId="0" fontId="23" fillId="0" borderId="35" xfId="0" applyFont="1" applyBorder="1" applyAlignment="1">
      <alignment horizontal="justify" vertical="center"/>
    </xf>
    <xf numFmtId="0" fontId="7" fillId="0" borderId="4" xfId="0" applyFont="1" applyBorder="1" applyAlignment="1">
      <alignment horizontal="center" vertical="center"/>
    </xf>
    <xf numFmtId="0" fontId="1" fillId="0" borderId="8" xfId="0" applyFont="1" applyBorder="1" applyAlignment="1"/>
    <xf numFmtId="0" fontId="1" fillId="0" borderId="0" xfId="0" applyFont="1" applyBorder="1" applyAlignment="1"/>
    <xf numFmtId="0" fontId="1" fillId="0" borderId="35" xfId="0" applyFont="1" applyBorder="1" applyAlignment="1"/>
    <xf numFmtId="14" fontId="2" fillId="0" borderId="11" xfId="0" applyNumberFormat="1" applyFont="1" applyFill="1" applyBorder="1" applyAlignment="1">
      <alignment horizontal="left" vertical="center"/>
    </xf>
    <xf numFmtId="0" fontId="2" fillId="0" borderId="3" xfId="0" applyFont="1" applyFill="1" applyBorder="1" applyAlignment="1">
      <alignment horizontal="left" vertical="center"/>
    </xf>
    <xf numFmtId="0" fontId="2" fillId="0" borderId="41" xfId="0" applyFont="1" applyFill="1" applyBorder="1" applyAlignment="1">
      <alignment horizontal="left" vertical="center"/>
    </xf>
    <xf numFmtId="0" fontId="2" fillId="0" borderId="13" xfId="0" applyFont="1" applyFill="1" applyBorder="1" applyAlignment="1">
      <alignment horizontal="left" vertical="center"/>
    </xf>
    <xf numFmtId="0" fontId="2" fillId="0" borderId="14" xfId="0" applyFont="1" applyFill="1" applyBorder="1" applyAlignment="1">
      <alignment horizontal="left" vertical="center"/>
    </xf>
    <xf numFmtId="0" fontId="2" fillId="0" borderId="42" xfId="0" applyFont="1" applyFill="1" applyBorder="1" applyAlignment="1">
      <alignment horizontal="left" vertical="center"/>
    </xf>
    <xf numFmtId="0" fontId="1" fillId="4" borderId="8"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7" fillId="4" borderId="0" xfId="0" applyFont="1" applyFill="1" applyBorder="1" applyAlignment="1">
      <alignment horizontal="center" vertical="center"/>
    </xf>
    <xf numFmtId="0" fontId="17" fillId="4" borderId="35" xfId="0" applyFont="1" applyFill="1" applyBorder="1" applyAlignment="1">
      <alignment horizontal="center" vertical="center"/>
    </xf>
    <xf numFmtId="164" fontId="2" fillId="0" borderId="9" xfId="0" applyNumberFormat="1" applyFont="1" applyFill="1" applyBorder="1" applyAlignment="1">
      <alignment horizontal="left" vertical="center"/>
    </xf>
    <xf numFmtId="164" fontId="2" fillId="0" borderId="10" xfId="0" applyNumberFormat="1" applyFont="1" applyFill="1" applyBorder="1" applyAlignment="1">
      <alignment horizontal="left" vertical="center"/>
    </xf>
    <xf numFmtId="164" fontId="2" fillId="0" borderId="40" xfId="0" applyNumberFormat="1" applyFont="1" applyFill="1" applyBorder="1" applyAlignment="1">
      <alignment horizontal="left" vertical="center"/>
    </xf>
    <xf numFmtId="0" fontId="2" fillId="0" borderId="11" xfId="0" applyNumberFormat="1" applyFont="1" applyFill="1" applyBorder="1" applyAlignment="1">
      <alignment horizontal="left" vertical="center"/>
    </xf>
    <xf numFmtId="0" fontId="2" fillId="0" borderId="3" xfId="0" applyNumberFormat="1" applyFont="1" applyFill="1" applyBorder="1" applyAlignment="1">
      <alignment horizontal="left" vertical="center"/>
    </xf>
    <xf numFmtId="0" fontId="2" fillId="0" borderId="41" xfId="0" applyNumberFormat="1" applyFont="1" applyFill="1" applyBorder="1" applyAlignment="1">
      <alignment horizontal="left" vertical="center"/>
    </xf>
    <xf numFmtId="14" fontId="4" fillId="0" borderId="2" xfId="0" applyNumberFormat="1" applyFont="1" applyBorder="1" applyAlignment="1">
      <alignment horizontal="left" vertical="center"/>
    </xf>
    <xf numFmtId="14" fontId="4" fillId="0" borderId="3" xfId="0" applyNumberFormat="1" applyFont="1" applyBorder="1" applyAlignment="1">
      <alignment horizontal="left" vertical="center"/>
    </xf>
    <xf numFmtId="14" fontId="4" fillId="0" borderId="41" xfId="0" applyNumberFormat="1" applyFont="1" applyBorder="1" applyAlignment="1">
      <alignment horizontal="left"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38"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35"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19" xfId="0" applyFont="1" applyFill="1" applyBorder="1" applyAlignment="1">
      <alignment horizontal="center" vertical="center"/>
    </xf>
    <xf numFmtId="0" fontId="17" fillId="4" borderId="39" xfId="0" applyFont="1" applyFill="1" applyBorder="1" applyAlignment="1">
      <alignment horizontal="center"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40" xfId="0" applyFont="1" applyFill="1" applyBorder="1" applyAlignment="1">
      <alignment horizontal="left" vertical="center"/>
    </xf>
    <xf numFmtId="0" fontId="3" fillId="0" borderId="32" xfId="0" applyFont="1" applyFill="1" applyBorder="1" applyAlignment="1">
      <alignment horizontal="center" vertical="center" wrapText="1"/>
    </xf>
    <xf numFmtId="0" fontId="16" fillId="0" borderId="7" xfId="0" applyFont="1" applyFill="1" applyBorder="1" applyAlignment="1">
      <alignment vertical="center"/>
    </xf>
    <xf numFmtId="0" fontId="16" fillId="0" borderId="32"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3" fillId="0" borderId="7" xfId="0" applyFont="1" applyFill="1" applyBorder="1" applyAlignment="1">
      <alignment horizontal="center" vertical="center" wrapText="1"/>
    </xf>
    <xf numFmtId="164" fontId="2" fillId="0" borderId="22" xfId="0" applyNumberFormat="1" applyFont="1" applyFill="1" applyBorder="1" applyAlignment="1">
      <alignment horizontal="left" vertical="center"/>
    </xf>
    <xf numFmtId="164" fontId="2" fillId="0" borderId="1" xfId="0" applyNumberFormat="1" applyFont="1" applyFill="1" applyBorder="1" applyAlignment="1">
      <alignment horizontal="left" vertical="center"/>
    </xf>
    <xf numFmtId="164" fontId="2" fillId="0" borderId="36" xfId="0" applyNumberFormat="1" applyFont="1" applyFill="1" applyBorder="1" applyAlignment="1">
      <alignment horizontal="left" vertical="center"/>
    </xf>
    <xf numFmtId="2" fontId="16" fillId="0" borderId="11" xfId="0" applyNumberFormat="1" applyFont="1" applyFill="1" applyBorder="1" applyAlignment="1">
      <alignment horizontal="left"/>
    </xf>
    <xf numFmtId="2" fontId="16" fillId="0" borderId="3" xfId="0" applyNumberFormat="1" applyFont="1" applyFill="1" applyBorder="1" applyAlignment="1">
      <alignment horizontal="left"/>
    </xf>
    <xf numFmtId="2" fontId="16" fillId="0" borderId="41" xfId="0" applyNumberFormat="1" applyFont="1" applyFill="1" applyBorder="1" applyAlignment="1">
      <alignment horizontal="left"/>
    </xf>
    <xf numFmtId="2" fontId="16" fillId="0" borderId="13" xfId="0" applyNumberFormat="1" applyFont="1" applyFill="1" applyBorder="1" applyAlignment="1">
      <alignment horizontal="left"/>
    </xf>
    <xf numFmtId="2" fontId="16" fillId="0" borderId="14" xfId="0" applyNumberFormat="1" applyFont="1" applyFill="1" applyBorder="1" applyAlignment="1">
      <alignment horizontal="left"/>
    </xf>
    <xf numFmtId="2" fontId="16" fillId="0" borderId="42" xfId="0" applyNumberFormat="1" applyFont="1" applyFill="1" applyBorder="1" applyAlignment="1">
      <alignment horizontal="left"/>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1" xfId="0" applyFont="1" applyFill="1" applyBorder="1" applyAlignment="1">
      <alignment horizontal="center" vertical="center" wrapText="1"/>
    </xf>
    <xf numFmtId="165" fontId="1" fillId="0" borderId="2" xfId="0" applyNumberFormat="1" applyFont="1" applyFill="1" applyBorder="1" applyAlignment="1">
      <alignment horizontal="center" vertical="center" wrapText="1"/>
    </xf>
    <xf numFmtId="165" fontId="1" fillId="0" borderId="3" xfId="0" applyNumberFormat="1" applyFont="1" applyFill="1" applyBorder="1" applyAlignment="1">
      <alignment horizontal="center" vertical="center" wrapText="1"/>
    </xf>
    <xf numFmtId="165" fontId="1" fillId="0" borderId="41" xfId="0" applyNumberFormat="1" applyFont="1" applyFill="1" applyBorder="1" applyAlignment="1">
      <alignment horizontal="center" vertical="center" wrapText="1"/>
    </xf>
    <xf numFmtId="2" fontId="1" fillId="0" borderId="3" xfId="0" applyNumberFormat="1" applyFont="1" applyFill="1" applyBorder="1" applyAlignment="1">
      <alignment horizontal="center" vertical="center" wrapText="1"/>
    </xf>
    <xf numFmtId="2" fontId="1" fillId="0" borderId="41" xfId="0" applyNumberFormat="1"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3" fillId="0" borderId="8" xfId="0" applyFont="1" applyFill="1" applyBorder="1" applyAlignment="1">
      <alignment vertical="center"/>
    </xf>
    <xf numFmtId="0" fontId="16" fillId="0" borderId="0" xfId="0" applyFont="1" applyFill="1" applyBorder="1" applyAlignment="1">
      <alignment vertical="center"/>
    </xf>
    <xf numFmtId="0" fontId="16" fillId="0" borderId="35" xfId="0" applyFont="1" applyFill="1" applyBorder="1" applyAlignment="1">
      <alignment vertical="center"/>
    </xf>
    <xf numFmtId="2" fontId="1" fillId="0" borderId="9" xfId="0" applyNumberFormat="1"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40" xfId="0" applyFont="1" applyFill="1" applyBorder="1" applyAlignment="1">
      <alignment horizontal="left" vertical="center" wrapText="1"/>
    </xf>
    <xf numFmtId="2" fontId="1" fillId="0" borderId="13" xfId="0" applyNumberFormat="1"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42" xfId="0" applyFont="1" applyFill="1" applyBorder="1" applyAlignment="1">
      <alignment horizontal="left" vertical="center" wrapText="1"/>
    </xf>
    <xf numFmtId="0" fontId="1" fillId="4" borderId="1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516645</xdr:colOff>
      <xdr:row>0</xdr:row>
      <xdr:rowOff>95300</xdr:rowOff>
    </xdr:from>
    <xdr:to>
      <xdr:col>0</xdr:col>
      <xdr:colOff>1262732</xdr:colOff>
      <xdr:row>3</xdr:row>
      <xdr:rowOff>119975</xdr:rowOff>
    </xdr:to>
    <xdr:pic>
      <xdr:nvPicPr>
        <xdr:cNvPr id="11" name="Picture 140">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xmlns=""/>
            </a:ext>
          </a:extLst>
        </a:blip>
        <a:srcRect/>
        <a:stretch>
          <a:fillRect/>
        </a:stretch>
      </xdr:blipFill>
      <xdr:spPr bwMode="auto">
        <a:xfrm>
          <a:off x="516645" y="95300"/>
          <a:ext cx="746087" cy="70449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editAs="oneCell">
    <xdr:from>
      <xdr:col>4</xdr:col>
      <xdr:colOff>1973720</xdr:colOff>
      <xdr:row>0</xdr:row>
      <xdr:rowOff>114350</xdr:rowOff>
    </xdr:from>
    <xdr:to>
      <xdr:col>4</xdr:col>
      <xdr:colOff>2719807</xdr:colOff>
      <xdr:row>3</xdr:row>
      <xdr:rowOff>139025</xdr:rowOff>
    </xdr:to>
    <xdr:pic>
      <xdr:nvPicPr>
        <xdr:cNvPr id="6" name="Picture 140">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xmlns=""/>
            </a:ext>
          </a:extLst>
        </a:blip>
        <a:srcRect/>
        <a:stretch>
          <a:fillRect/>
        </a:stretch>
      </xdr:blipFill>
      <xdr:spPr bwMode="auto">
        <a:xfrm>
          <a:off x="7723429" y="114350"/>
          <a:ext cx="746087" cy="70449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editAs="oneCell">
    <xdr:from>
      <xdr:col>1</xdr:col>
      <xdr:colOff>612791</xdr:colOff>
      <xdr:row>36</xdr:row>
      <xdr:rowOff>76600</xdr:rowOff>
    </xdr:from>
    <xdr:to>
      <xdr:col>3</xdr:col>
      <xdr:colOff>464380</xdr:colOff>
      <xdr:row>36</xdr:row>
      <xdr:rowOff>434952</xdr:rowOff>
    </xdr:to>
    <xdr:pic>
      <xdr:nvPicPr>
        <xdr:cNvPr id="8" name="Picture 7" descr="Signature.jpeg">
          <a:extLst>
            <a:ext uri="{FF2B5EF4-FFF2-40B4-BE49-F238E27FC236}">
              <a16:creationId xmlns:a16="http://schemas.microsoft.com/office/drawing/2014/main" xmlns="" id="{00000000-0008-0000-0000-000008000000}"/>
            </a:ext>
          </a:extLst>
        </xdr:cNvPr>
        <xdr:cNvPicPr>
          <a:picLocks noChangeAspect="1"/>
        </xdr:cNvPicPr>
      </xdr:nvPicPr>
      <xdr:blipFill>
        <a:blip xmlns:r="http://schemas.openxmlformats.org/officeDocument/2006/relationships" r:embed="rId2" cstate="print"/>
        <a:stretch>
          <a:fillRect/>
        </a:stretch>
      </xdr:blipFill>
      <xdr:spPr>
        <a:xfrm>
          <a:off x="3423015" y="8555147"/>
          <a:ext cx="1359631" cy="358352"/>
        </a:xfrm>
        <a:prstGeom prst="rect">
          <a:avLst/>
        </a:prstGeom>
      </xdr:spPr>
    </xdr:pic>
    <xdr:clientData/>
  </xdr:twoCellAnchor>
  <xdr:oneCellAnchor>
    <xdr:from>
      <xdr:col>0</xdr:col>
      <xdr:colOff>590218</xdr:colOff>
      <xdr:row>40</xdr:row>
      <xdr:rowOff>31152</xdr:rowOff>
    </xdr:from>
    <xdr:ext cx="744270" cy="720000"/>
    <xdr:pic>
      <xdr:nvPicPr>
        <xdr:cNvPr id="5" name="Picture 140">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bwMode="auto">
        <a:xfrm>
          <a:off x="590218" y="9591659"/>
          <a:ext cx="744270" cy="720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oneCellAnchor>
  <xdr:oneCellAnchor>
    <xdr:from>
      <xdr:col>4</xdr:col>
      <xdr:colOff>1970444</xdr:colOff>
      <xdr:row>39</xdr:row>
      <xdr:rowOff>155525</xdr:rowOff>
    </xdr:from>
    <xdr:ext cx="744270" cy="720000"/>
    <xdr:pic>
      <xdr:nvPicPr>
        <xdr:cNvPr id="7" name="Picture 140">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bwMode="auto">
        <a:xfrm>
          <a:off x="7720153" y="9553259"/>
          <a:ext cx="744270" cy="720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oneCellAnchor>
  <xdr:twoCellAnchor editAs="oneCell">
    <xdr:from>
      <xdr:col>1</xdr:col>
      <xdr:colOff>129260</xdr:colOff>
      <xdr:row>91</xdr:row>
      <xdr:rowOff>86173</xdr:rowOff>
    </xdr:from>
    <xdr:to>
      <xdr:col>3</xdr:col>
      <xdr:colOff>126725</xdr:colOff>
      <xdr:row>91</xdr:row>
      <xdr:rowOff>330333</xdr:rowOff>
    </xdr:to>
    <xdr:pic>
      <xdr:nvPicPr>
        <xdr:cNvPr id="9" name="Picture 8" descr="Signature.jpeg">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2" cstate="print"/>
        <a:stretch>
          <a:fillRect/>
        </a:stretch>
      </xdr:blipFill>
      <xdr:spPr>
        <a:xfrm>
          <a:off x="2939484" y="18599182"/>
          <a:ext cx="1505507" cy="244160"/>
        </a:xfrm>
        <a:prstGeom prst="rect">
          <a:avLst/>
        </a:prstGeom>
      </xdr:spPr>
    </xdr:pic>
    <xdr:clientData/>
  </xdr:twoCellAnchor>
  <xdr:oneCellAnchor>
    <xdr:from>
      <xdr:col>0</xdr:col>
      <xdr:colOff>516693</xdr:colOff>
      <xdr:row>95</xdr:row>
      <xdr:rowOff>56900</xdr:rowOff>
    </xdr:from>
    <xdr:ext cx="744270" cy="720000"/>
    <xdr:pic>
      <xdr:nvPicPr>
        <xdr:cNvPr id="10" name="Picture 140">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bwMode="auto">
        <a:xfrm>
          <a:off x="516693" y="19450797"/>
          <a:ext cx="744270" cy="720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oneCellAnchor>
  <xdr:oneCellAnchor>
    <xdr:from>
      <xdr:col>4</xdr:col>
      <xdr:colOff>1879134</xdr:colOff>
      <xdr:row>95</xdr:row>
      <xdr:rowOff>76001</xdr:rowOff>
    </xdr:from>
    <xdr:ext cx="744270" cy="720000"/>
    <xdr:pic>
      <xdr:nvPicPr>
        <xdr:cNvPr id="12" name="Picture 140">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xmlns=""/>
            </a:ext>
          </a:extLst>
        </a:blip>
        <a:srcRect/>
        <a:stretch>
          <a:fillRect/>
        </a:stretch>
      </xdr:blipFill>
      <xdr:spPr bwMode="auto">
        <a:xfrm>
          <a:off x="7628843" y="20355574"/>
          <a:ext cx="744270" cy="720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anrichards3bears@icloud.com" TargetMode="External"/><Relationship Id="rId1" Type="http://schemas.openxmlformats.org/officeDocument/2006/relationships/hyperlink" Target="https://nationalendurancecentre.co.uk/plan-c-1"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F136"/>
  <sheetViews>
    <sheetView tabSelected="1" topLeftCell="A52" workbookViewId="0">
      <selection activeCell="E57" sqref="E57"/>
    </sheetView>
  </sheetViews>
  <sheetFormatPr defaultColWidth="9.1328125" defaultRowHeight="12.75"/>
  <cols>
    <col min="1" max="1" width="34.46484375" style="15" customWidth="1"/>
    <col min="2" max="2" width="10.86328125" style="15" customWidth="1"/>
    <col min="3" max="3" width="10.06640625" style="15" customWidth="1"/>
    <col min="4" max="4" width="12.796875" style="15" customWidth="1"/>
    <col min="5" max="5" width="53.3984375" style="15" customWidth="1"/>
    <col min="6" max="16384" width="9.1328125" style="15"/>
  </cols>
  <sheetData>
    <row r="1" spans="1:5" ht="25.15">
      <c r="A1" s="110" t="s">
        <v>0</v>
      </c>
      <c r="B1" s="111"/>
      <c r="C1" s="111"/>
      <c r="D1" s="111"/>
      <c r="E1" s="112"/>
    </row>
    <row r="2" spans="1:5" ht="15">
      <c r="A2" s="113" t="s">
        <v>1</v>
      </c>
      <c r="B2" s="114"/>
      <c r="C2" s="114"/>
      <c r="D2" s="114"/>
      <c r="E2" s="115"/>
    </row>
    <row r="3" spans="1:5" ht="13.15">
      <c r="A3" s="116"/>
      <c r="B3" s="117"/>
      <c r="C3" s="117"/>
      <c r="D3" s="117"/>
      <c r="E3" s="118"/>
    </row>
    <row r="4" spans="1:5" ht="13.15">
      <c r="A4" s="119"/>
      <c r="B4" s="120"/>
      <c r="C4" s="120"/>
      <c r="D4" s="120"/>
      <c r="E4" s="121"/>
    </row>
    <row r="5" spans="1:5" ht="13.5" thickBot="1">
      <c r="A5" s="122" t="s">
        <v>2</v>
      </c>
      <c r="B5" s="123"/>
      <c r="C5" s="123"/>
      <c r="D5" s="123"/>
      <c r="E5" s="124"/>
    </row>
    <row r="6" spans="1:5" ht="15" customHeight="1">
      <c r="A6" s="16" t="s">
        <v>17</v>
      </c>
      <c r="B6" s="91" t="s">
        <v>97</v>
      </c>
      <c r="C6" s="91"/>
      <c r="D6" s="91"/>
      <c r="E6" s="91"/>
    </row>
    <row r="7" spans="1:5" ht="15" customHeight="1">
      <c r="A7" s="17" t="s">
        <v>33</v>
      </c>
      <c r="B7" s="92"/>
      <c r="C7" s="92"/>
      <c r="D7" s="92"/>
      <c r="E7" s="93"/>
    </row>
    <row r="8" spans="1:5" ht="15" customHeight="1">
      <c r="A8" s="18" t="s">
        <v>24</v>
      </c>
      <c r="B8" s="88" t="s">
        <v>107</v>
      </c>
      <c r="C8" s="88"/>
      <c r="D8" s="88"/>
      <c r="E8" s="88"/>
    </row>
    <row r="9" spans="1:5" ht="15" customHeight="1">
      <c r="A9" s="18" t="s">
        <v>25</v>
      </c>
      <c r="B9" s="88" t="s">
        <v>108</v>
      </c>
      <c r="C9" s="88"/>
      <c r="D9" s="88"/>
      <c r="E9" s="88"/>
    </row>
    <row r="10" spans="1:5" ht="15" customHeight="1">
      <c r="A10" s="18" t="s">
        <v>26</v>
      </c>
      <c r="B10" s="88"/>
      <c r="C10" s="88"/>
      <c r="D10" s="88"/>
      <c r="E10" s="88"/>
    </row>
    <row r="11" spans="1:5" ht="15" customHeight="1">
      <c r="A11" s="18" t="s">
        <v>27</v>
      </c>
      <c r="B11" s="87">
        <v>44681</v>
      </c>
      <c r="C11" s="87"/>
      <c r="D11" s="87"/>
      <c r="E11" s="87"/>
    </row>
    <row r="12" spans="1:5" ht="15" customHeight="1">
      <c r="A12" s="18" t="s">
        <v>41</v>
      </c>
      <c r="B12" s="87">
        <v>44670</v>
      </c>
      <c r="C12" s="87"/>
      <c r="D12" s="87"/>
      <c r="E12" s="87"/>
    </row>
    <row r="13" spans="1:5" ht="15" customHeight="1">
      <c r="A13" s="18" t="s">
        <v>28</v>
      </c>
      <c r="B13" s="88" t="s">
        <v>93</v>
      </c>
      <c r="C13" s="88"/>
      <c r="D13" s="88"/>
      <c r="E13" s="88"/>
    </row>
    <row r="14" spans="1:5" ht="15" customHeight="1">
      <c r="A14" s="19" t="s">
        <v>34</v>
      </c>
      <c r="B14" s="89"/>
      <c r="C14" s="89"/>
      <c r="D14" s="89"/>
      <c r="E14" s="90"/>
    </row>
    <row r="15" spans="1:5" ht="15" customHeight="1">
      <c r="A15" s="20" t="s">
        <v>29</v>
      </c>
      <c r="B15" s="91" t="s">
        <v>109</v>
      </c>
      <c r="C15" s="91"/>
      <c r="D15" s="91"/>
      <c r="E15" s="91"/>
    </row>
    <row r="16" spans="1:5" ht="15" customHeight="1">
      <c r="A16" s="20" t="s">
        <v>82</v>
      </c>
      <c r="B16" s="88" t="s">
        <v>110</v>
      </c>
      <c r="C16" s="88"/>
      <c r="D16" s="88"/>
      <c r="E16" s="88"/>
    </row>
    <row r="17" spans="1:5" ht="15" customHeight="1">
      <c r="A17" s="20" t="s">
        <v>83</v>
      </c>
      <c r="B17" s="96"/>
      <c r="C17" s="96"/>
      <c r="D17" s="96"/>
      <c r="E17" s="96"/>
    </row>
    <row r="18" spans="1:5" ht="15" customHeight="1">
      <c r="A18" s="20" t="s">
        <v>84</v>
      </c>
      <c r="B18" s="88" t="s">
        <v>111</v>
      </c>
      <c r="C18" s="97"/>
      <c r="D18" s="97"/>
      <c r="E18" s="97"/>
    </row>
    <row r="19" spans="1:5" ht="14.25">
      <c r="A19" s="20" t="s">
        <v>22</v>
      </c>
      <c r="B19" s="98" t="s">
        <v>112</v>
      </c>
      <c r="C19" s="98"/>
      <c r="D19" s="98"/>
      <c r="E19" s="98"/>
    </row>
    <row r="20" spans="1:5" ht="30" customHeight="1">
      <c r="A20" s="20" t="s">
        <v>23</v>
      </c>
      <c r="B20" s="91" t="s">
        <v>113</v>
      </c>
      <c r="C20" s="91"/>
      <c r="D20" s="91"/>
      <c r="E20" s="91"/>
    </row>
    <row r="21" spans="1:5" ht="15" customHeight="1">
      <c r="A21" s="21" t="s">
        <v>3</v>
      </c>
      <c r="B21" s="95">
        <v>7946385443</v>
      </c>
      <c r="C21" s="95"/>
      <c r="D21" s="95"/>
      <c r="E21" s="95"/>
    </row>
    <row r="22" spans="1:5" ht="15" customHeight="1">
      <c r="A22" s="21" t="s">
        <v>4</v>
      </c>
      <c r="B22" s="94" t="s">
        <v>114</v>
      </c>
      <c r="C22" s="94"/>
      <c r="D22" s="94"/>
      <c r="E22" s="94"/>
    </row>
    <row r="23" spans="1:5" ht="15" customHeight="1">
      <c r="A23" s="19" t="s">
        <v>35</v>
      </c>
      <c r="B23" s="89"/>
      <c r="C23" s="89"/>
      <c r="D23" s="89"/>
      <c r="E23" s="90"/>
    </row>
    <row r="24" spans="1:5" ht="15" customHeight="1">
      <c r="A24" s="22" t="s">
        <v>18</v>
      </c>
      <c r="B24" s="95">
        <v>130</v>
      </c>
      <c r="C24" s="95"/>
      <c r="D24" s="95"/>
      <c r="E24" s="95"/>
    </row>
    <row r="25" spans="1:5" ht="15" customHeight="1">
      <c r="A25" s="22" t="s">
        <v>19</v>
      </c>
      <c r="B25" s="95">
        <v>130</v>
      </c>
      <c r="C25" s="95"/>
      <c r="D25" s="95"/>
      <c r="E25" s="95"/>
    </row>
    <row r="26" spans="1:5" ht="15" customHeight="1">
      <c r="A26" s="22" t="s">
        <v>20</v>
      </c>
      <c r="B26" s="128"/>
      <c r="C26" s="128"/>
      <c r="D26" s="128"/>
      <c r="E26" s="128"/>
    </row>
    <row r="27" spans="1:5" ht="15" customHeight="1">
      <c r="A27" s="22" t="s">
        <v>21</v>
      </c>
      <c r="B27" s="95">
        <v>0</v>
      </c>
      <c r="C27" s="95"/>
      <c r="D27" s="95"/>
      <c r="E27" s="95"/>
    </row>
    <row r="28" spans="1:5" ht="15" customHeight="1">
      <c r="A28" s="19" t="s">
        <v>36</v>
      </c>
      <c r="B28" s="89"/>
      <c r="C28" s="89"/>
      <c r="D28" s="89"/>
      <c r="E28" s="90"/>
    </row>
    <row r="29" spans="1:5" ht="30" customHeight="1">
      <c r="A29" s="23" t="s">
        <v>85</v>
      </c>
      <c r="B29" s="91" t="s">
        <v>98</v>
      </c>
      <c r="C29" s="91"/>
      <c r="D29" s="91"/>
      <c r="E29" s="91"/>
    </row>
    <row r="30" spans="1:5" ht="30" customHeight="1">
      <c r="A30" s="23" t="s">
        <v>86</v>
      </c>
      <c r="B30" s="129" t="s">
        <v>99</v>
      </c>
      <c r="C30" s="129"/>
      <c r="D30" s="129"/>
      <c r="E30" s="129"/>
    </row>
    <row r="31" spans="1:5" ht="30" customHeight="1">
      <c r="A31" s="23" t="s">
        <v>87</v>
      </c>
      <c r="B31" s="91"/>
      <c r="C31" s="91"/>
      <c r="D31" s="91"/>
      <c r="E31" s="91"/>
    </row>
    <row r="32" spans="1:5" ht="15" customHeight="1">
      <c r="A32" s="19" t="s">
        <v>37</v>
      </c>
      <c r="B32" s="89"/>
      <c r="C32" s="89"/>
      <c r="D32" s="89"/>
      <c r="E32" s="90"/>
    </row>
    <row r="33" spans="1:6" ht="60.1" customHeight="1">
      <c r="A33" s="23" t="s">
        <v>30</v>
      </c>
      <c r="B33" s="91" t="s">
        <v>100</v>
      </c>
      <c r="C33" s="91"/>
      <c r="D33" s="91"/>
      <c r="E33" s="91"/>
      <c r="F33" s="24"/>
    </row>
    <row r="34" spans="1:6" ht="45.1" customHeight="1">
      <c r="A34" s="23" t="s">
        <v>31</v>
      </c>
      <c r="B34" s="91"/>
      <c r="C34" s="91"/>
      <c r="D34" s="91"/>
      <c r="E34" s="91"/>
    </row>
    <row r="35" spans="1:6">
      <c r="A35" s="23" t="s">
        <v>32</v>
      </c>
      <c r="B35" s="125"/>
      <c r="C35" s="126"/>
      <c r="D35" s="126"/>
      <c r="E35" s="127"/>
    </row>
    <row r="36" spans="1:6" ht="12.95" customHeight="1">
      <c r="A36" s="19" t="s">
        <v>40</v>
      </c>
      <c r="B36" s="89"/>
      <c r="C36" s="89"/>
      <c r="D36" s="89"/>
      <c r="E36" s="90"/>
    </row>
    <row r="37" spans="1:6" ht="45.1" customHeight="1">
      <c r="A37" s="25" t="s">
        <v>38</v>
      </c>
      <c r="B37" s="108"/>
      <c r="C37" s="108"/>
      <c r="D37" s="108"/>
      <c r="E37" s="108"/>
    </row>
    <row r="38" spans="1:6" ht="15" customHeight="1" thickBot="1">
      <c r="A38" s="26" t="s">
        <v>39</v>
      </c>
      <c r="B38" s="109">
        <f>B12</f>
        <v>44670</v>
      </c>
      <c r="C38" s="109"/>
      <c r="D38" s="109"/>
      <c r="E38" s="109"/>
    </row>
    <row r="39" spans="1:6" ht="300" customHeight="1">
      <c r="A39" s="51"/>
      <c r="B39" s="51"/>
      <c r="C39" s="51"/>
      <c r="D39" s="51"/>
      <c r="E39" s="56"/>
    </row>
    <row r="40" spans="1:6" ht="13.15" thickBot="1">
      <c r="A40" s="99"/>
      <c r="B40" s="100"/>
      <c r="C40" s="100"/>
      <c r="D40" s="100"/>
      <c r="E40" s="101"/>
    </row>
    <row r="41" spans="1:6" ht="25.5" thickTop="1">
      <c r="A41" s="102" t="s">
        <v>5</v>
      </c>
      <c r="B41" s="103"/>
      <c r="C41" s="103"/>
      <c r="D41" s="103"/>
      <c r="E41" s="104"/>
    </row>
    <row r="42" spans="1:6" ht="13.9">
      <c r="A42" s="105" t="s">
        <v>6</v>
      </c>
      <c r="B42" s="106"/>
      <c r="C42" s="106"/>
      <c r="D42" s="106"/>
      <c r="E42" s="107"/>
    </row>
    <row r="43" spans="1:6">
      <c r="A43" s="99"/>
      <c r="B43" s="100"/>
      <c r="C43" s="100"/>
      <c r="D43" s="100"/>
      <c r="E43" s="101"/>
    </row>
    <row r="44" spans="1:6">
      <c r="A44" s="99"/>
      <c r="B44" s="100"/>
      <c r="C44" s="100"/>
      <c r="D44" s="100"/>
      <c r="E44" s="101"/>
    </row>
    <row r="45" spans="1:6" ht="13.15">
      <c r="A45" s="134" t="s">
        <v>33</v>
      </c>
      <c r="B45" s="135"/>
      <c r="C45" s="135"/>
      <c r="D45" s="135"/>
      <c r="E45" s="136"/>
    </row>
    <row r="46" spans="1:6">
      <c r="A46" s="45" t="s">
        <v>43</v>
      </c>
      <c r="B46" s="141">
        <f>B12</f>
        <v>44670</v>
      </c>
      <c r="C46" s="141"/>
      <c r="D46" s="141"/>
      <c r="E46" s="141"/>
    </row>
    <row r="47" spans="1:6">
      <c r="A47" s="45" t="s">
        <v>7</v>
      </c>
      <c r="B47" s="130" t="s">
        <v>94</v>
      </c>
      <c r="C47" s="130"/>
      <c r="D47" s="130"/>
      <c r="E47" s="130"/>
    </row>
    <row r="48" spans="1:6">
      <c r="A48" s="2" t="s">
        <v>42</v>
      </c>
      <c r="B48" s="130">
        <v>0.45</v>
      </c>
      <c r="C48" s="130"/>
      <c r="D48" s="130"/>
      <c r="E48" s="130"/>
    </row>
    <row r="49" spans="1:5">
      <c r="A49" s="2" t="s">
        <v>8</v>
      </c>
      <c r="B49" s="130" t="s">
        <v>93</v>
      </c>
      <c r="C49" s="130"/>
      <c r="D49" s="130"/>
      <c r="E49" s="130"/>
    </row>
    <row r="50" spans="1:5" ht="25.5">
      <c r="A50" s="3" t="s">
        <v>44</v>
      </c>
      <c r="B50" s="130" t="s">
        <v>9</v>
      </c>
      <c r="C50" s="130"/>
      <c r="D50" s="130"/>
      <c r="E50" s="130"/>
    </row>
    <row r="51" spans="1:5">
      <c r="A51" s="131"/>
      <c r="B51" s="132"/>
      <c r="C51" s="132"/>
      <c r="D51" s="132"/>
      <c r="E51" s="133"/>
    </row>
    <row r="52" spans="1:5" ht="13.15">
      <c r="A52" s="134"/>
      <c r="B52" s="135"/>
      <c r="C52" s="135"/>
      <c r="D52" s="135"/>
      <c r="E52" s="136"/>
    </row>
    <row r="53" spans="1:5">
      <c r="A53" s="4" t="s">
        <v>45</v>
      </c>
      <c r="B53" s="137" t="s">
        <v>101</v>
      </c>
      <c r="C53" s="138"/>
      <c r="D53" s="138"/>
      <c r="E53" s="139"/>
    </row>
    <row r="54" spans="1:5">
      <c r="A54" s="5" t="s">
        <v>46</v>
      </c>
      <c r="B54" s="140" t="s">
        <v>122</v>
      </c>
      <c r="C54" s="100"/>
      <c r="D54" s="100"/>
      <c r="E54" s="101"/>
    </row>
    <row r="55" spans="1:5" ht="13.15" thickBot="1">
      <c r="A55" s="99"/>
      <c r="B55" s="100"/>
      <c r="C55" s="100"/>
      <c r="D55" s="100"/>
      <c r="E55" s="101"/>
    </row>
    <row r="56" spans="1:5" ht="20.100000000000001" customHeight="1" thickBot="1">
      <c r="A56" s="53"/>
      <c r="B56" s="54" t="s">
        <v>48</v>
      </c>
      <c r="C56" s="13" t="s">
        <v>49</v>
      </c>
      <c r="D56" s="62" t="s">
        <v>10</v>
      </c>
      <c r="E56" s="62"/>
    </row>
    <row r="57" spans="1:5" ht="20.100000000000001" customHeight="1">
      <c r="A57" s="11" t="s">
        <v>11</v>
      </c>
      <c r="B57" s="64">
        <v>97320</v>
      </c>
      <c r="C57" s="65">
        <v>2328.5</v>
      </c>
      <c r="D57" s="66">
        <f>IF(C57-B57&lt;0,(100000+C57)-B57,C57-B57)</f>
        <v>5008.5</v>
      </c>
      <c r="E57" s="60"/>
    </row>
    <row r="58" spans="1:5" ht="20.100000000000001" customHeight="1">
      <c r="A58" s="6" t="s">
        <v>12</v>
      </c>
      <c r="B58" s="65">
        <v>2420</v>
      </c>
      <c r="C58" s="67">
        <v>7429.5</v>
      </c>
      <c r="D58" s="66">
        <f t="shared" ref="D58:D60" si="0">IF(C58-B58&lt;0,(100000+C58)-B58,C58-B58)</f>
        <v>5009.5</v>
      </c>
      <c r="E58" s="60"/>
    </row>
    <row r="59" spans="1:5" ht="20.100000000000001" customHeight="1">
      <c r="A59" s="6" t="s">
        <v>13</v>
      </c>
      <c r="B59" s="67">
        <v>7500</v>
      </c>
      <c r="C59" s="68">
        <v>12509</v>
      </c>
      <c r="D59" s="66">
        <f t="shared" si="0"/>
        <v>5009</v>
      </c>
      <c r="E59" s="60"/>
    </row>
    <row r="60" spans="1:5" ht="20.100000000000001" customHeight="1" thickBot="1">
      <c r="A60" s="14" t="s">
        <v>14</v>
      </c>
      <c r="B60" s="69">
        <v>12600</v>
      </c>
      <c r="C60" s="69">
        <v>17609</v>
      </c>
      <c r="D60" s="66">
        <f t="shared" si="0"/>
        <v>5009</v>
      </c>
      <c r="E60" s="60"/>
    </row>
    <row r="61" spans="1:5" ht="15">
      <c r="A61" s="145" t="s">
        <v>47</v>
      </c>
      <c r="B61" s="146"/>
      <c r="C61" s="146"/>
      <c r="D61" s="61">
        <f>AVERAGE(D57:D60)</f>
        <v>5009</v>
      </c>
      <c r="E61" s="61"/>
    </row>
    <row r="62" spans="1:5">
      <c r="A62" s="143"/>
      <c r="B62" s="143"/>
      <c r="C62" s="143"/>
      <c r="D62" s="143"/>
      <c r="E62" s="52"/>
    </row>
    <row r="63" spans="1:5" ht="12.95" customHeight="1">
      <c r="A63" s="147" t="s">
        <v>53</v>
      </c>
      <c r="B63" s="148"/>
      <c r="C63" s="148"/>
      <c r="D63" s="148"/>
      <c r="E63" s="52"/>
    </row>
    <row r="64" spans="1:5" ht="26.25">
      <c r="A64" s="55" t="s">
        <v>91</v>
      </c>
      <c r="B64" s="142">
        <v>0</v>
      </c>
      <c r="C64" s="142"/>
      <c r="D64" s="142"/>
      <c r="E64" s="142"/>
    </row>
    <row r="65" spans="1:5" ht="13.15">
      <c r="A65" s="7" t="s">
        <v>54</v>
      </c>
      <c r="B65" s="143">
        <f>1.001+(0.001*B64)</f>
        <v>1.0009999999999999</v>
      </c>
      <c r="C65" s="143"/>
      <c r="D65" s="143"/>
      <c r="E65" s="143"/>
    </row>
    <row r="66" spans="1:5" ht="13.15">
      <c r="A66" s="8" t="s">
        <v>56</v>
      </c>
      <c r="B66" s="144">
        <f>(D61/B48)*B65</f>
        <v>11142.242222222221</v>
      </c>
      <c r="C66" s="144"/>
      <c r="D66" s="144"/>
      <c r="E66" s="144"/>
    </row>
    <row r="67" spans="1:5" ht="13.15">
      <c r="A67" s="8" t="s">
        <v>57</v>
      </c>
      <c r="B67" s="144">
        <f>B66*1.609344</f>
        <v>17931.700666879999</v>
      </c>
      <c r="C67" s="144"/>
      <c r="D67" s="144"/>
      <c r="E67" s="144"/>
    </row>
    <row r="68" spans="1:5" ht="39.4">
      <c r="A68" s="8" t="s">
        <v>92</v>
      </c>
      <c r="B68" s="144" t="s">
        <v>88</v>
      </c>
      <c r="C68" s="144"/>
      <c r="D68" s="144"/>
      <c r="E68" s="144"/>
    </row>
    <row r="69" spans="1:5">
      <c r="A69" s="151"/>
      <c r="B69" s="152"/>
      <c r="C69" s="152"/>
      <c r="D69" s="152"/>
      <c r="E69" s="153"/>
    </row>
    <row r="70" spans="1:5" ht="13.25" customHeight="1">
      <c r="A70" s="134" t="s">
        <v>50</v>
      </c>
      <c r="B70" s="135"/>
      <c r="C70" s="135"/>
      <c r="D70" s="135"/>
      <c r="E70" s="136"/>
    </row>
    <row r="71" spans="1:5">
      <c r="A71" s="9" t="s">
        <v>45</v>
      </c>
      <c r="B71" s="137" t="s">
        <v>102</v>
      </c>
      <c r="C71" s="138"/>
      <c r="D71" s="138"/>
      <c r="E71" s="139"/>
    </row>
    <row r="72" spans="1:5">
      <c r="A72" s="5" t="s">
        <v>46</v>
      </c>
      <c r="B72" s="140" t="s">
        <v>117</v>
      </c>
      <c r="C72" s="100"/>
      <c r="D72" s="100"/>
      <c r="E72" s="101"/>
    </row>
    <row r="73" spans="1:5" ht="13.15" thickBot="1">
      <c r="A73" s="151"/>
      <c r="B73" s="152"/>
      <c r="C73" s="152"/>
      <c r="D73" s="152"/>
      <c r="E73" s="153"/>
    </row>
    <row r="74" spans="1:5" ht="13.15" thickBot="1">
      <c r="A74" s="12"/>
      <c r="B74" s="13" t="s">
        <v>48</v>
      </c>
      <c r="C74" s="13" t="s">
        <v>49</v>
      </c>
      <c r="D74" s="62" t="s">
        <v>10</v>
      </c>
      <c r="E74" s="62"/>
    </row>
    <row r="75" spans="1:5" ht="20.100000000000001" customHeight="1">
      <c r="A75" s="70" t="s">
        <v>11</v>
      </c>
      <c r="B75" s="71">
        <v>64800</v>
      </c>
      <c r="C75" s="72">
        <v>69808.5</v>
      </c>
      <c r="D75" s="66">
        <f>IF(C75-B75&lt;0,(100000+C75)-B75,C75-B75)</f>
        <v>5008.5</v>
      </c>
      <c r="E75" s="60"/>
    </row>
    <row r="76" spans="1:5" ht="20.100000000000001" customHeight="1">
      <c r="A76" s="73" t="s">
        <v>12</v>
      </c>
      <c r="B76" s="72">
        <v>69900</v>
      </c>
      <c r="C76" s="74">
        <v>74908.5</v>
      </c>
      <c r="D76" s="66">
        <f t="shared" ref="D76" si="1">IF(C76-B76&lt;0,(100000+C76)-B76,C76-B76)</f>
        <v>5008.5</v>
      </c>
      <c r="E76" s="60"/>
    </row>
    <row r="77" spans="1:5" ht="20.100000000000001" customHeight="1">
      <c r="A77" s="73" t="s">
        <v>13</v>
      </c>
      <c r="B77" s="74">
        <v>75000</v>
      </c>
      <c r="C77" s="75">
        <v>80009</v>
      </c>
      <c r="D77" s="66">
        <v>5009</v>
      </c>
      <c r="E77" s="60"/>
    </row>
    <row r="78" spans="1:5" ht="20.100000000000001" customHeight="1" thickBot="1">
      <c r="A78" s="73" t="s">
        <v>14</v>
      </c>
      <c r="B78" s="75">
        <v>80100</v>
      </c>
      <c r="C78" s="76">
        <v>85109</v>
      </c>
      <c r="D78" s="66">
        <v>5009</v>
      </c>
      <c r="E78" s="60"/>
    </row>
    <row r="79" spans="1:5" ht="20.100000000000001" customHeight="1" thickBot="1">
      <c r="A79" s="149" t="s">
        <v>47</v>
      </c>
      <c r="B79" s="150"/>
      <c r="C79" s="150"/>
      <c r="D79" s="77">
        <v>5008.75</v>
      </c>
      <c r="E79" s="63"/>
    </row>
    <row r="80" spans="1:5">
      <c r="A80" s="151"/>
      <c r="B80" s="152"/>
      <c r="C80" s="152"/>
      <c r="D80" s="152"/>
      <c r="E80" s="153"/>
    </row>
    <row r="81" spans="1:5" ht="13.15">
      <c r="A81" s="10" t="s">
        <v>58</v>
      </c>
      <c r="B81" s="154">
        <v>11141.7</v>
      </c>
      <c r="C81" s="154"/>
      <c r="D81" s="154"/>
      <c r="E81" s="154"/>
    </row>
    <row r="82" spans="1:5" ht="13.15">
      <c r="A82" s="10" t="s">
        <v>59</v>
      </c>
      <c r="B82" s="154"/>
      <c r="C82" s="154"/>
      <c r="D82" s="154"/>
      <c r="E82" s="154"/>
    </row>
    <row r="83" spans="1:5" ht="13.15">
      <c r="A83" s="155"/>
      <c r="B83" s="156"/>
      <c r="C83" s="156"/>
      <c r="D83" s="156"/>
      <c r="E83" s="157"/>
    </row>
    <row r="84" spans="1:5" ht="13.25" customHeight="1">
      <c r="A84" s="134" t="s">
        <v>55</v>
      </c>
      <c r="B84" s="135"/>
      <c r="C84" s="135"/>
      <c r="D84" s="135"/>
      <c r="E84" s="136"/>
    </row>
    <row r="85" spans="1:5" ht="13.15">
      <c r="A85" s="168" t="s">
        <v>15</v>
      </c>
      <c r="B85" s="169"/>
      <c r="C85" s="169"/>
      <c r="D85" s="169"/>
      <c r="E85" s="170"/>
    </row>
    <row r="86" spans="1:5" ht="13.15">
      <c r="A86" s="10" t="s">
        <v>69</v>
      </c>
      <c r="B86" s="154">
        <f>MAX(B81,B66)</f>
        <v>11142.242222222221</v>
      </c>
      <c r="C86" s="154"/>
      <c r="D86" s="154"/>
      <c r="E86" s="154"/>
    </row>
    <row r="87" spans="1:5" ht="12.95" customHeight="1">
      <c r="A87" s="10" t="s">
        <v>70</v>
      </c>
      <c r="B87" s="154">
        <f>MAX(B82,B67)</f>
        <v>17931.700666879999</v>
      </c>
      <c r="C87" s="154"/>
      <c r="D87" s="154"/>
      <c r="E87" s="154"/>
    </row>
    <row r="88" spans="1:5" ht="13.15">
      <c r="A88" s="155"/>
      <c r="B88" s="156"/>
      <c r="C88" s="156"/>
      <c r="D88" s="156"/>
      <c r="E88" s="157"/>
    </row>
    <row r="89" spans="1:5">
      <c r="A89" s="158" t="s">
        <v>51</v>
      </c>
      <c r="B89" s="159"/>
      <c r="C89" s="159"/>
      <c r="D89" s="159"/>
      <c r="E89" s="160"/>
    </row>
    <row r="90" spans="1:5" ht="30" customHeight="1">
      <c r="A90" s="161"/>
      <c r="B90" s="162"/>
      <c r="C90" s="162"/>
      <c r="D90" s="162"/>
      <c r="E90" s="163"/>
    </row>
    <row r="91" spans="1:5" ht="30" customHeight="1">
      <c r="A91" s="164" t="s">
        <v>52</v>
      </c>
      <c r="B91" s="165"/>
      <c r="C91" s="165"/>
      <c r="D91" s="165"/>
      <c r="E91" s="166"/>
    </row>
    <row r="92" spans="1:5" ht="30" customHeight="1">
      <c r="A92" s="8" t="s">
        <v>96</v>
      </c>
      <c r="B92" s="167"/>
      <c r="C92" s="167"/>
      <c r="D92" s="167"/>
      <c r="E92" s="167"/>
    </row>
    <row r="93" spans="1:5" ht="13.5" thickBot="1">
      <c r="A93" s="1" t="s">
        <v>39</v>
      </c>
      <c r="B93" s="187">
        <f>B12</f>
        <v>44670</v>
      </c>
      <c r="C93" s="188"/>
      <c r="D93" s="188"/>
      <c r="E93" s="189"/>
    </row>
    <row r="94" spans="1:5" ht="120" customHeight="1">
      <c r="A94" s="51"/>
      <c r="B94" s="51"/>
      <c r="C94" s="51"/>
      <c r="D94" s="51"/>
      <c r="E94" s="56"/>
    </row>
    <row r="95" spans="1:5" ht="13.15" thickBot="1">
      <c r="A95" s="51"/>
      <c r="B95" s="51"/>
      <c r="C95" s="51"/>
      <c r="D95" s="51"/>
      <c r="E95" s="56"/>
    </row>
    <row r="96" spans="1:5" ht="25.15">
      <c r="A96" s="190" t="s">
        <v>16</v>
      </c>
      <c r="B96" s="191"/>
      <c r="C96" s="191"/>
      <c r="D96" s="191"/>
      <c r="E96" s="192"/>
    </row>
    <row r="97" spans="1:5" ht="13.9">
      <c r="A97" s="193" t="s">
        <v>90</v>
      </c>
      <c r="B97" s="194"/>
      <c r="C97" s="194"/>
      <c r="D97" s="194"/>
      <c r="E97" s="195"/>
    </row>
    <row r="98" spans="1:5">
      <c r="A98" s="28"/>
      <c r="B98" s="46"/>
      <c r="C98" s="46"/>
      <c r="D98" s="46"/>
      <c r="E98" s="57"/>
    </row>
    <row r="99" spans="1:5" ht="13.15" thickBot="1">
      <c r="A99" s="28"/>
      <c r="B99" s="46"/>
      <c r="C99" s="46"/>
      <c r="D99" s="46"/>
      <c r="E99" s="57"/>
    </row>
    <row r="100" spans="1:5" ht="13.5" thickBot="1">
      <c r="A100" s="196" t="s">
        <v>33</v>
      </c>
      <c r="B100" s="197"/>
      <c r="C100" s="197"/>
      <c r="D100" s="197"/>
      <c r="E100" s="198"/>
    </row>
    <row r="101" spans="1:5" ht="13.15">
      <c r="A101" s="29" t="s">
        <v>24</v>
      </c>
      <c r="B101" s="199" t="str">
        <f>B8</f>
        <v>National Centre for Race Walk Foundation,Open Race</v>
      </c>
      <c r="C101" s="200"/>
      <c r="D101" s="200"/>
      <c r="E101" s="201"/>
    </row>
    <row r="102" spans="1:5" ht="13.15">
      <c r="A102" s="30" t="s">
        <v>60</v>
      </c>
      <c r="B102" s="171">
        <f>B12</f>
        <v>44670</v>
      </c>
      <c r="C102" s="172"/>
      <c r="D102" s="172"/>
      <c r="E102" s="173"/>
    </row>
    <row r="103" spans="1:5" ht="13.5" thickBot="1">
      <c r="A103" s="31" t="s">
        <v>61</v>
      </c>
      <c r="B103" s="174" t="s">
        <v>93</v>
      </c>
      <c r="C103" s="175"/>
      <c r="D103" s="175"/>
      <c r="E103" s="176"/>
    </row>
    <row r="104" spans="1:5" ht="13.5" thickBot="1">
      <c r="A104" s="177" t="s">
        <v>37</v>
      </c>
      <c r="B104" s="178"/>
      <c r="C104" s="178"/>
      <c r="D104" s="179"/>
      <c r="E104" s="180"/>
    </row>
    <row r="105" spans="1:5" ht="13.15">
      <c r="A105" s="32" t="s">
        <v>62</v>
      </c>
      <c r="B105" s="181" t="s">
        <v>115</v>
      </c>
      <c r="C105" s="182"/>
      <c r="D105" s="182"/>
      <c r="E105" s="183"/>
    </row>
    <row r="106" spans="1:5" ht="13.15">
      <c r="A106" s="33" t="s">
        <v>46</v>
      </c>
      <c r="B106" s="184" t="s">
        <v>117</v>
      </c>
      <c r="C106" s="185"/>
      <c r="D106" s="185"/>
      <c r="E106" s="186"/>
    </row>
    <row r="107" spans="1:5" ht="13.15">
      <c r="A107" s="33" t="s">
        <v>63</v>
      </c>
      <c r="B107" s="207" t="s">
        <v>116</v>
      </c>
      <c r="C107" s="208"/>
      <c r="D107" s="208"/>
      <c r="E107" s="209"/>
    </row>
    <row r="108" spans="1:5" ht="13.15">
      <c r="A108" s="33" t="s">
        <v>46</v>
      </c>
      <c r="B108" s="184" t="s">
        <v>117</v>
      </c>
      <c r="C108" s="185"/>
      <c r="D108" s="185"/>
      <c r="E108" s="186"/>
    </row>
    <row r="109" spans="1:5" ht="13.15">
      <c r="A109" s="33" t="s">
        <v>71</v>
      </c>
      <c r="B109" s="210">
        <f>B66</f>
        <v>11142.242222222221</v>
      </c>
      <c r="C109" s="211"/>
      <c r="D109" s="211"/>
      <c r="E109" s="212"/>
    </row>
    <row r="110" spans="1:5" ht="13.5" thickBot="1">
      <c r="A110" s="34" t="s">
        <v>72</v>
      </c>
      <c r="B110" s="213">
        <f>B67</f>
        <v>17931.700666879999</v>
      </c>
      <c r="C110" s="214"/>
      <c r="D110" s="214"/>
      <c r="E110" s="215"/>
    </row>
    <row r="111" spans="1:5" ht="13.5" thickBot="1">
      <c r="A111" s="216" t="s">
        <v>68</v>
      </c>
      <c r="B111" s="217"/>
      <c r="C111" s="217"/>
      <c r="D111" s="197"/>
      <c r="E111" s="198"/>
    </row>
    <row r="112" spans="1:5">
      <c r="A112" s="47" t="s">
        <v>89</v>
      </c>
      <c r="B112" s="202" t="s">
        <v>64</v>
      </c>
      <c r="C112" s="204" t="s">
        <v>65</v>
      </c>
      <c r="D112" s="202" t="s">
        <v>66</v>
      </c>
      <c r="E112" s="202" t="s">
        <v>67</v>
      </c>
    </row>
    <row r="113" spans="1:5">
      <c r="A113" s="48"/>
      <c r="B113" s="203"/>
      <c r="C113" s="205"/>
      <c r="D113" s="205"/>
      <c r="E113" s="206"/>
    </row>
    <row r="114" spans="1:5" ht="40.049999999999997" customHeight="1">
      <c r="A114" s="43"/>
      <c r="B114" s="49"/>
      <c r="C114" s="44"/>
      <c r="D114" s="50"/>
      <c r="E114" s="58" t="s">
        <v>95</v>
      </c>
    </row>
    <row r="115" spans="1:5" ht="35.1" customHeight="1">
      <c r="A115" s="35" t="s">
        <v>103</v>
      </c>
      <c r="B115" s="27">
        <v>24250</v>
      </c>
      <c r="C115" s="36">
        <v>0</v>
      </c>
      <c r="D115" s="27">
        <v>0</v>
      </c>
      <c r="E115" s="27"/>
    </row>
    <row r="116" spans="1:5" ht="35.1" customHeight="1">
      <c r="A116" s="35" t="s">
        <v>104</v>
      </c>
      <c r="B116" s="27">
        <v>35250</v>
      </c>
      <c r="C116" s="36">
        <f>IF(B116&gt;B115,B116-B115,100000+B116-B115)</f>
        <v>11000</v>
      </c>
      <c r="D116" s="27">
        <f t="shared" ref="D116:D120" si="2">D115+C116</f>
        <v>11000</v>
      </c>
      <c r="E116" s="27" t="s">
        <v>118</v>
      </c>
    </row>
    <row r="117" spans="1:5" ht="35.1" customHeight="1">
      <c r="A117" s="35" t="s">
        <v>105</v>
      </c>
      <c r="B117" s="27">
        <v>37450</v>
      </c>
      <c r="C117" s="36">
        <v>0</v>
      </c>
      <c r="D117" s="27">
        <v>0</v>
      </c>
      <c r="E117" s="27"/>
    </row>
    <row r="118" spans="1:5" ht="35.1" customHeight="1">
      <c r="A118" s="35" t="s">
        <v>104</v>
      </c>
      <c r="B118" s="27">
        <v>48575</v>
      </c>
      <c r="C118" s="36">
        <f t="shared" ref="C118:C120" si="3">IF(B118&gt;B117,B118-B117,100000+B118-B117)</f>
        <v>11125</v>
      </c>
      <c r="D118" s="27">
        <f t="shared" si="2"/>
        <v>11125</v>
      </c>
      <c r="E118" s="27" t="s">
        <v>119</v>
      </c>
    </row>
    <row r="119" spans="1:5" ht="35.1" customHeight="1">
      <c r="A119" s="35" t="s">
        <v>106</v>
      </c>
      <c r="B119" s="27">
        <v>48800</v>
      </c>
      <c r="C119" s="36">
        <v>0</v>
      </c>
      <c r="D119" s="27">
        <v>0</v>
      </c>
      <c r="E119" s="27"/>
    </row>
    <row r="120" spans="1:5" ht="35.1" customHeight="1">
      <c r="A120" s="35" t="s">
        <v>104</v>
      </c>
      <c r="B120" s="27">
        <v>59942</v>
      </c>
      <c r="C120" s="36">
        <f t="shared" si="3"/>
        <v>11142</v>
      </c>
      <c r="D120" s="27">
        <f t="shared" si="2"/>
        <v>11142</v>
      </c>
      <c r="E120" s="27" t="s">
        <v>120</v>
      </c>
    </row>
    <row r="121" spans="1:5" ht="35.1" customHeight="1">
      <c r="A121" s="78" t="s">
        <v>121</v>
      </c>
      <c r="B121" s="79"/>
      <c r="C121" s="79"/>
      <c r="D121" s="79"/>
      <c r="E121" s="80"/>
    </row>
    <row r="122" spans="1:5" ht="35.1" customHeight="1">
      <c r="A122" s="81"/>
      <c r="B122" s="82"/>
      <c r="C122" s="82"/>
      <c r="D122" s="82"/>
      <c r="E122" s="83"/>
    </row>
    <row r="123" spans="1:5" ht="35.1" customHeight="1">
      <c r="A123" s="81"/>
      <c r="B123" s="82"/>
      <c r="C123" s="82"/>
      <c r="D123" s="82"/>
      <c r="E123" s="83"/>
    </row>
    <row r="124" spans="1:5" ht="35.1" customHeight="1">
      <c r="A124" s="81"/>
      <c r="B124" s="82"/>
      <c r="C124" s="82"/>
      <c r="D124" s="82"/>
      <c r="E124" s="83"/>
    </row>
    <row r="125" spans="1:5" ht="35.1" customHeight="1">
      <c r="A125" s="84"/>
      <c r="B125" s="85"/>
      <c r="C125" s="85"/>
      <c r="D125" s="85"/>
      <c r="E125" s="86"/>
    </row>
    <row r="126" spans="1:5" ht="35.1" customHeight="1" thickBot="1">
      <c r="A126" s="229"/>
      <c r="B126" s="230"/>
      <c r="C126" s="230"/>
      <c r="D126" s="230"/>
      <c r="E126" s="231"/>
    </row>
    <row r="127" spans="1:5" ht="13.15">
      <c r="A127" s="37" t="s">
        <v>73</v>
      </c>
      <c r="B127" s="232">
        <f>MAX(B81,B66)</f>
        <v>11142.242222222221</v>
      </c>
      <c r="C127" s="233"/>
      <c r="D127" s="233"/>
      <c r="E127" s="234"/>
    </row>
    <row r="128" spans="1:5" ht="13.5" thickBot="1">
      <c r="A128" s="38" t="s">
        <v>74</v>
      </c>
      <c r="B128" s="235">
        <f>MAX(B82,B67)</f>
        <v>17931.700666879999</v>
      </c>
      <c r="C128" s="236"/>
      <c r="D128" s="236"/>
      <c r="E128" s="237"/>
    </row>
    <row r="129" spans="1:5" ht="13.15">
      <c r="A129" s="39"/>
      <c r="B129" s="40"/>
      <c r="C129" s="40"/>
      <c r="D129" s="40"/>
      <c r="E129" s="59"/>
    </row>
    <row r="130" spans="1:5" ht="13.15">
      <c r="A130" s="238" t="s">
        <v>75</v>
      </c>
      <c r="B130" s="239"/>
      <c r="C130" s="239"/>
      <c r="D130" s="239"/>
      <c r="E130" s="240"/>
    </row>
    <row r="131" spans="1:5" ht="13.15">
      <c r="A131" s="41" t="s">
        <v>76</v>
      </c>
      <c r="B131" s="218">
        <f>IF(B127&gt;B109,B127-B109,0)</f>
        <v>0</v>
      </c>
      <c r="C131" s="219"/>
      <c r="D131" s="219"/>
      <c r="E131" s="220"/>
    </row>
    <row r="132" spans="1:5" ht="13.15">
      <c r="A132" s="42" t="s">
        <v>77</v>
      </c>
      <c r="B132" s="218">
        <f>IF(B128&gt;B110,B128-B110,0)</f>
        <v>0</v>
      </c>
      <c r="C132" s="219"/>
      <c r="D132" s="219"/>
      <c r="E132" s="220"/>
    </row>
    <row r="133" spans="1:5" ht="13.15">
      <c r="A133" s="39" t="s">
        <v>79</v>
      </c>
      <c r="B133" s="221">
        <v>1000</v>
      </c>
      <c r="C133" s="222"/>
      <c r="D133" s="222"/>
      <c r="E133" s="223"/>
    </row>
    <row r="134" spans="1:5" ht="13.15">
      <c r="A134" s="33" t="s">
        <v>78</v>
      </c>
      <c r="B134" s="218">
        <f>(B133/1000)*B131</f>
        <v>0</v>
      </c>
      <c r="C134" s="219"/>
      <c r="D134" s="219"/>
      <c r="E134" s="220"/>
    </row>
    <row r="135" spans="1:5" ht="13.15">
      <c r="A135" s="33" t="s">
        <v>81</v>
      </c>
      <c r="B135" s="218">
        <f>B134*((1/B127)*1000)</f>
        <v>0</v>
      </c>
      <c r="C135" s="224"/>
      <c r="D135" s="224"/>
      <c r="E135" s="225"/>
    </row>
    <row r="136" spans="1:5" ht="13.5" thickBot="1">
      <c r="A136" s="226" t="s">
        <v>80</v>
      </c>
      <c r="B136" s="227"/>
      <c r="C136" s="227"/>
      <c r="D136" s="227"/>
      <c r="E136" s="228"/>
    </row>
  </sheetData>
  <mergeCells count="111">
    <mergeCell ref="B132:E132"/>
    <mergeCell ref="B133:E133"/>
    <mergeCell ref="B134:E134"/>
    <mergeCell ref="B135:E135"/>
    <mergeCell ref="A136:E136"/>
    <mergeCell ref="A126:E126"/>
    <mergeCell ref="B127:E127"/>
    <mergeCell ref="B128:E128"/>
    <mergeCell ref="A130:E130"/>
    <mergeCell ref="B131:E131"/>
    <mergeCell ref="B112:B113"/>
    <mergeCell ref="C112:C113"/>
    <mergeCell ref="D112:D113"/>
    <mergeCell ref="E112:E113"/>
    <mergeCell ref="B107:E107"/>
    <mergeCell ref="B108:E108"/>
    <mergeCell ref="B109:E109"/>
    <mergeCell ref="B110:E110"/>
    <mergeCell ref="A111:E111"/>
    <mergeCell ref="B102:E102"/>
    <mergeCell ref="B103:E103"/>
    <mergeCell ref="A104:E104"/>
    <mergeCell ref="B105:E105"/>
    <mergeCell ref="B106:E106"/>
    <mergeCell ref="B93:E93"/>
    <mergeCell ref="A96:E96"/>
    <mergeCell ref="A97:E97"/>
    <mergeCell ref="A100:E100"/>
    <mergeCell ref="B101:E101"/>
    <mergeCell ref="A88:E88"/>
    <mergeCell ref="A89:E89"/>
    <mergeCell ref="A90:E90"/>
    <mergeCell ref="A91:E91"/>
    <mergeCell ref="B92:E92"/>
    <mergeCell ref="A83:E83"/>
    <mergeCell ref="A84:E84"/>
    <mergeCell ref="A85:E85"/>
    <mergeCell ref="B86:E86"/>
    <mergeCell ref="B87:E87"/>
    <mergeCell ref="A79:C79"/>
    <mergeCell ref="A80:E80"/>
    <mergeCell ref="B81:E81"/>
    <mergeCell ref="B82:E82"/>
    <mergeCell ref="A69:E69"/>
    <mergeCell ref="A70:E70"/>
    <mergeCell ref="B71:E71"/>
    <mergeCell ref="B72:E72"/>
    <mergeCell ref="A73:E73"/>
    <mergeCell ref="B64:E64"/>
    <mergeCell ref="B65:E65"/>
    <mergeCell ref="B66:E66"/>
    <mergeCell ref="B67:E67"/>
    <mergeCell ref="B68:E68"/>
    <mergeCell ref="A61:C61"/>
    <mergeCell ref="A62:D62"/>
    <mergeCell ref="A63:D63"/>
    <mergeCell ref="A55:E55"/>
    <mergeCell ref="B50:E50"/>
    <mergeCell ref="A51:E51"/>
    <mergeCell ref="A52:E52"/>
    <mergeCell ref="B53:E53"/>
    <mergeCell ref="B54:E54"/>
    <mergeCell ref="A45:E45"/>
    <mergeCell ref="B46:E46"/>
    <mergeCell ref="B47:E47"/>
    <mergeCell ref="B48:E48"/>
    <mergeCell ref="B49:E49"/>
    <mergeCell ref="A44:E44"/>
    <mergeCell ref="B36:E36"/>
    <mergeCell ref="B37:E37"/>
    <mergeCell ref="B38:E38"/>
    <mergeCell ref="A1:E1"/>
    <mergeCell ref="A2:E2"/>
    <mergeCell ref="A3:E3"/>
    <mergeCell ref="A4:E4"/>
    <mergeCell ref="A5:E5"/>
    <mergeCell ref="B31:E31"/>
    <mergeCell ref="B32:E32"/>
    <mergeCell ref="B33:E33"/>
    <mergeCell ref="B34:E34"/>
    <mergeCell ref="B35:E35"/>
    <mergeCell ref="B26:E26"/>
    <mergeCell ref="B27:E27"/>
    <mergeCell ref="B28:E28"/>
    <mergeCell ref="B29:E29"/>
    <mergeCell ref="B30:E30"/>
    <mergeCell ref="B21:E21"/>
    <mergeCell ref="A121:E125"/>
    <mergeCell ref="B11:E11"/>
    <mergeCell ref="B12:E12"/>
    <mergeCell ref="B13:E13"/>
    <mergeCell ref="B14:E14"/>
    <mergeCell ref="B15:E15"/>
    <mergeCell ref="B6:E6"/>
    <mergeCell ref="B7:E7"/>
    <mergeCell ref="B8:E8"/>
    <mergeCell ref="B9:E9"/>
    <mergeCell ref="B10:E10"/>
    <mergeCell ref="B22:E22"/>
    <mergeCell ref="B23:E23"/>
    <mergeCell ref="B24:E24"/>
    <mergeCell ref="B25:E25"/>
    <mergeCell ref="B16:E16"/>
    <mergeCell ref="B17:E17"/>
    <mergeCell ref="B18:E18"/>
    <mergeCell ref="B19:E19"/>
    <mergeCell ref="B20:E20"/>
    <mergeCell ref="A40:E40"/>
    <mergeCell ref="A41:E41"/>
    <mergeCell ref="A42:E42"/>
    <mergeCell ref="A43:E43"/>
  </mergeCells>
  <hyperlinks>
    <hyperlink ref="B19" r:id="rId1"/>
    <hyperlink ref="B22" r:id="rId2"/>
  </hyperlinks>
  <pageMargins left="0.70866141732283472" right="0.70866141732283472" top="0.74803149606299213" bottom="0.74803149606299213" header="0.31496062992125984" footer="0.31496062992125984"/>
  <pageSetup paperSize="9" scale="67" fitToHeight="3" orientation="portrait" r:id="rId3"/>
  <rowBreaks count="1" manualBreakCount="1">
    <brk id="38" max="16383" man="1"/>
  </rowBreaks>
  <colBreaks count="1" manualBreakCount="1">
    <brk id="3" max="1048575" man="1"/>
  </col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Race Data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Ian Pickett</dc:creator>
  <cp:lastModifiedBy>Ken Kaiser</cp:lastModifiedBy>
  <cp:lastPrinted>2021-04-16T18:48:13Z</cp:lastPrinted>
  <dcterms:created xsi:type="dcterms:W3CDTF">2016-03-21T10:43:04Z</dcterms:created>
  <dcterms:modified xsi:type="dcterms:W3CDTF">2022-04-19T16:58:48Z</dcterms:modified>
</cp:coreProperties>
</file>