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15" yWindow="0" windowWidth="19185" windowHeight="8850" tabRatio="706"/>
  </bookViews>
  <sheets>
    <sheet name="Race Data Sheet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8" i="1"/>
  <c r="C126"/>
  <c r="B101"/>
  <c r="B102"/>
  <c r="B93"/>
  <c r="C125"/>
  <c r="C124"/>
  <c r="C123"/>
  <c r="C122"/>
  <c r="C121"/>
  <c r="C120"/>
  <c r="C117"/>
  <c r="C116"/>
  <c r="D116" s="1"/>
  <c r="D117" s="1"/>
  <c r="D78"/>
  <c r="D77"/>
  <c r="D76"/>
  <c r="D75"/>
  <c r="D79" s="1"/>
  <c r="B81" s="1"/>
  <c r="B82" s="1"/>
  <c r="B65"/>
  <c r="D60"/>
  <c r="D59"/>
  <c r="D58"/>
  <c r="D57"/>
  <c r="D61"/>
  <c r="B66" s="1"/>
  <c r="B38"/>
  <c r="D120" l="1"/>
  <c r="D121" s="1"/>
  <c r="D122" s="1"/>
  <c r="D123" s="1"/>
  <c r="D124" s="1"/>
  <c r="D125" s="1"/>
  <c r="D126" s="1"/>
  <c r="D128" s="1"/>
  <c r="D129" s="1"/>
  <c r="B86"/>
  <c r="B67"/>
  <c r="B131"/>
  <c r="B109"/>
  <c r="B135" l="1"/>
  <c r="B138" s="1"/>
  <c r="B139" s="1"/>
  <c r="B110"/>
  <c r="B87"/>
  <c r="B132"/>
  <c r="B136" s="1"/>
</calcChain>
</file>

<file path=xl/sharedStrings.xml><?xml version="1.0" encoding="utf-8"?>
<sst xmlns="http://schemas.openxmlformats.org/spreadsheetml/2006/main" count="166" uniqueCount="147">
  <si>
    <t>UK ATHLETICS</t>
  </si>
  <si>
    <t>Race Data sheet</t>
  </si>
  <si>
    <t>CERTIFICATE NUMBER……………………….</t>
  </si>
  <si>
    <t>Telephone</t>
  </si>
  <si>
    <t>Email</t>
  </si>
  <si>
    <t>UK ATHLETICS/ARC</t>
  </si>
  <si>
    <t>Bicycle calibration data sheet</t>
  </si>
  <si>
    <t>Calibration Course Location</t>
  </si>
  <si>
    <t xml:space="preserve">Name of Measurer                        </t>
  </si>
  <si>
    <t>Steel tape</t>
  </si>
  <si>
    <t>Difference</t>
  </si>
  <si>
    <t>Ride 1</t>
  </si>
  <si>
    <t>Ride 2</t>
  </si>
  <si>
    <t>Ride 3</t>
  </si>
  <si>
    <t>Ride 4</t>
  </si>
  <si>
    <t xml:space="preserve">              </t>
  </si>
  <si>
    <t xml:space="preserve">UK ATHLETICS/ARC </t>
  </si>
  <si>
    <t>County where licence is issued</t>
  </si>
  <si>
    <t>Height of start above sea level (m)</t>
  </si>
  <si>
    <t>Height of finish above sea level (m)</t>
  </si>
  <si>
    <t>Grid reference for start</t>
  </si>
  <si>
    <t>Distance between start &amp; finish (m)</t>
  </si>
  <si>
    <t>Race website</t>
  </si>
  <si>
    <t>Name &amp; Address of organiser</t>
  </si>
  <si>
    <t>Race name</t>
  </si>
  <si>
    <t>Distance</t>
  </si>
  <si>
    <t>Previous race name (if applicable)</t>
  </si>
  <si>
    <t>Race date</t>
  </si>
  <si>
    <t>Measured by</t>
  </si>
  <si>
    <t>Promoting club/organisation</t>
  </si>
  <si>
    <t>The section of the road available to runners on race day (Full wdith; up to central white line; nearside lane of dual carriageway etc)</t>
  </si>
  <si>
    <t>The line to be taken by runners e.g. at any right hand turns. Indicate on Map/Diagram if necessary</t>
  </si>
  <si>
    <t>Any restricitions to be aware of.</t>
  </si>
  <si>
    <t>Overview</t>
  </si>
  <si>
    <t>Contact Details</t>
  </si>
  <si>
    <t>Course Location</t>
  </si>
  <si>
    <t>Course Description</t>
  </si>
  <si>
    <t>Measurement Details</t>
  </si>
  <si>
    <t>Course Measurer's Signature</t>
  </si>
  <si>
    <t>Date</t>
  </si>
  <si>
    <t>Completion</t>
  </si>
  <si>
    <t>Date measured</t>
  </si>
  <si>
    <t>Length (km)</t>
  </si>
  <si>
    <t>Date of calibration</t>
  </si>
  <si>
    <t>Method to determine calibration course length</t>
  </si>
  <si>
    <t>Time of day</t>
  </si>
  <si>
    <t>Temperature (°C)</t>
  </si>
  <si>
    <t>Average</t>
  </si>
  <si>
    <t>Start</t>
  </si>
  <si>
    <t>Finish</t>
  </si>
  <si>
    <t>Post-measurement - Re-calibrate by riding the calibration course 4 times</t>
  </si>
  <si>
    <t>In some circumstances the smaller constant may be acceptable.  Give reasons below:</t>
  </si>
  <si>
    <t>Remember, each day’s measurement must be preceded and followed by a calibration run. You may measure as much as you want in a day provided that calibration precedes and follows it within the same 24-hour period. This is done to minimise error due to changes in tyre pressure from thermal expansion or slow leakage. Frequent re-calibration protects the previous measurement.</t>
  </si>
  <si>
    <t>Working Constant = Average pre-measurement count multiplied  by  the  short  course  prevention  factor.</t>
  </si>
  <si>
    <t>Short Course Prevention Factor</t>
  </si>
  <si>
    <t>Constant for the Day = Either the Working  Constant or the Finish Constant whichever is the larger.</t>
  </si>
  <si>
    <t>Working Constant - Counts per km</t>
  </si>
  <si>
    <t>Working Constant - Counts per mile</t>
  </si>
  <si>
    <t>Finish Constant - Counts per km</t>
  </si>
  <si>
    <t>Finish Constant - Counts per mile</t>
  </si>
  <si>
    <t>Date of measurement</t>
  </si>
  <si>
    <t>Name of measurer</t>
  </si>
  <si>
    <t>Start time</t>
  </si>
  <si>
    <t>Finish time</t>
  </si>
  <si>
    <t>Counter Reading</t>
  </si>
  <si>
    <t>Count Increment</t>
  </si>
  <si>
    <t>Total Counts</t>
  </si>
  <si>
    <t>Site Location</t>
  </si>
  <si>
    <t>Count Details</t>
  </si>
  <si>
    <t>Constant for the Day - Counts per km</t>
  </si>
  <si>
    <t>Constant for the Day - Counts per mile</t>
  </si>
  <si>
    <t>Working Constant - Counts/km</t>
  </si>
  <si>
    <t>Working Constant - Counts/mile</t>
  </si>
  <si>
    <t>Constant for the day - Counts/km</t>
  </si>
  <si>
    <t>Constant for the day - Counts/mile</t>
  </si>
  <si>
    <t>If the constant for the day is greater than the working constant, calculate the difference:</t>
  </si>
  <si>
    <t>Difference in counts/km</t>
  </si>
  <si>
    <t>Difference in counts/mile</t>
  </si>
  <si>
    <t>Difference in counts over course</t>
  </si>
  <si>
    <t>Course distance - m</t>
  </si>
  <si>
    <t>Include this difference in the final reported measurements for the start and finish line to ensure the course isn't short.</t>
  </si>
  <si>
    <t>Difference in m over course</t>
  </si>
  <si>
    <t>UKA or ARC</t>
  </si>
  <si>
    <t>EA Affiliation No:</t>
  </si>
  <si>
    <t>Non Club or EA Event</t>
  </si>
  <si>
    <r>
      <rPr>
        <b/>
        <sz val="11"/>
        <color theme="1"/>
        <rFont val="Calibri"/>
        <family val="2"/>
        <scheme val="minor"/>
      </rPr>
      <t>Terrain</t>
    </r>
    <r>
      <rPr>
        <sz val="11"/>
        <color theme="1"/>
        <rFont val="Calibri"/>
        <family val="2"/>
        <scheme val="minor"/>
      </rPr>
      <t xml:space="preserve"> (Flat, Undulating, Hilly, Total Ascent, etc.)</t>
    </r>
  </si>
  <si>
    <r>
      <rPr>
        <b/>
        <sz val="11"/>
        <color theme="1"/>
        <rFont val="Calibri"/>
        <family val="2"/>
        <scheme val="minor"/>
      </rPr>
      <t>Race surface</t>
    </r>
    <r>
      <rPr>
        <sz val="11"/>
        <color theme="1"/>
        <rFont val="Calibri"/>
        <family val="2"/>
        <scheme val="minor"/>
      </rPr>
      <t xml:space="preserve"> (City streets, Country Lanes, Paths etc.)</t>
    </r>
  </si>
  <si>
    <r>
      <rPr>
        <b/>
        <sz val="11"/>
        <color theme="1"/>
        <rFont val="Calibri"/>
        <family val="2"/>
        <scheme val="minor"/>
      </rPr>
      <t>Course configuration</t>
    </r>
    <r>
      <rPr>
        <sz val="11"/>
        <color theme="1"/>
        <rFont val="Calibri"/>
        <family val="2"/>
        <scheme val="minor"/>
      </rPr>
      <t xml:space="preserve"> (Single lap, Double lap, Point to Point, Out and Back)</t>
    </r>
  </si>
  <si>
    <t>Certified Accurate</t>
  </si>
  <si>
    <t>Accumulative Distance</t>
  </si>
  <si>
    <t>Original Course Measurement</t>
  </si>
  <si>
    <t>% of course not on sealed surfaces (grass, gravel, mud paths etc)</t>
  </si>
  <si>
    <t>Type of measurement - Certified Accurate/Registered distance/Multi Terrain</t>
  </si>
  <si>
    <t>Ken Kaiser</t>
  </si>
  <si>
    <t>Manor House Lane</t>
  </si>
  <si>
    <r>
      <t xml:space="preserve">Maps and photos of relevant marks can be found at            </t>
    </r>
    <r>
      <rPr>
        <b/>
        <sz val="10"/>
        <rFont val="Arial"/>
        <family val="2"/>
      </rPr>
      <t>www.kenkaiser.co.uk</t>
    </r>
  </si>
  <si>
    <t>Signed</t>
  </si>
  <si>
    <t>Cleveland</t>
  </si>
  <si>
    <t>Middlesbrough 10K</t>
  </si>
  <si>
    <t>10,000mtrs</t>
  </si>
  <si>
    <t>Run for All</t>
  </si>
  <si>
    <t>UKA</t>
  </si>
  <si>
    <t>Non club</t>
  </si>
  <si>
    <t>https://www.runforall.com/events/10k/middlesbrough-10k/</t>
  </si>
  <si>
    <t>Matt@runforall.com</t>
  </si>
  <si>
    <t>Matt  Robinson</t>
  </si>
  <si>
    <t>Flat</t>
  </si>
  <si>
    <t>City streets.tarmac park paths</t>
  </si>
  <si>
    <t>single intricate lap</t>
  </si>
  <si>
    <t>Full width except two way sections - left side only</t>
  </si>
  <si>
    <t>SPR unless on a 2 way section.</t>
  </si>
  <si>
    <t>4.00pm</t>
  </si>
  <si>
    <t>18°C</t>
  </si>
  <si>
    <t>4.15pm</t>
  </si>
  <si>
    <t>19 °C</t>
  </si>
  <si>
    <t>11.15am</t>
  </si>
  <si>
    <t>17°C</t>
  </si>
  <si>
    <t>1.15pm</t>
  </si>
  <si>
    <t>21°C</t>
  </si>
  <si>
    <t>409 counts short of 8k mark. Measuring interupted at this point</t>
  </si>
  <si>
    <t xml:space="preserve">Resumption of measurement </t>
  </si>
  <si>
    <t>8K</t>
  </si>
  <si>
    <t>Fence obstruction</t>
  </si>
  <si>
    <t>9K</t>
  </si>
  <si>
    <t>START/Finish</t>
  </si>
  <si>
    <t>7K</t>
  </si>
  <si>
    <t>6K</t>
  </si>
  <si>
    <t>Start/finish</t>
  </si>
  <si>
    <t>77 counts short of distance required. Turn lengthened by 3.4 mtrs (39 counts)</t>
  </si>
  <si>
    <t>Check measure in reverse from 2K with amended turn.</t>
  </si>
  <si>
    <t>1K</t>
  </si>
  <si>
    <t>start finish</t>
  </si>
  <si>
    <t>Level with large lamp,Centre Square.</t>
  </si>
  <si>
    <t>End of wall outside former Methodist chapel,Woodlands Road.</t>
  </si>
  <si>
    <t>Resumed from fence obstruction .</t>
  </si>
  <si>
    <t>Level with bend in wall,just before sea cadets building.</t>
  </si>
  <si>
    <t>5 mtrs before large tree on right, approaching central roundabout.</t>
  </si>
  <si>
    <t>1 mtrs before No 47 Park Rd South</t>
  </si>
  <si>
    <t>5K</t>
  </si>
  <si>
    <t>Between first two houses immediately after turn on to Granville Rd</t>
  </si>
  <si>
    <t>4K</t>
  </si>
  <si>
    <t>Level with white line at traffic lights,immediately after left turn into Borough Rd</t>
  </si>
  <si>
    <t>3K</t>
  </si>
  <si>
    <t>Cleveland St. 2mtrs after end of Bus Stop markings after passing Lower East St</t>
  </si>
  <si>
    <t>2K</t>
  </si>
  <si>
    <t xml:space="preserve">4 counts over </t>
  </si>
  <si>
    <t>Priestman Rd. Back of 5th white line on gate side.</t>
  </si>
</sst>
</file>

<file path=xl/styles.xml><?xml version="1.0" encoding="utf-8"?>
<styleSheet xmlns="http://schemas.openxmlformats.org/spreadsheetml/2006/main">
  <numFmts count="2">
    <numFmt numFmtId="164" formatCode="[$-409]h:mm:ss\ AM/PM;@"/>
    <numFmt numFmtId="165" formatCode="0.0"/>
  </numFmts>
  <fonts count="24">
    <font>
      <sz val="11"/>
      <color theme="1"/>
      <name val="Calibri"/>
      <family val="2"/>
      <scheme val="minor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theme="1"/>
      <name val="Arial"/>
      <family val="2"/>
    </font>
    <font>
      <b/>
      <sz val="11"/>
      <name val="Arial"/>
      <family val="2"/>
    </font>
    <font>
      <b/>
      <sz val="20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20"/>
      <name val="Arial"/>
      <family val="2"/>
    </font>
    <font>
      <sz val="10"/>
      <color theme="1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sz val="10"/>
      <color rgb="FF0000FF"/>
      <name val="Arial"/>
      <family val="2"/>
    </font>
    <font>
      <sz val="10"/>
      <name val="Arial"/>
      <family val="2"/>
    </font>
    <font>
      <sz val="10"/>
      <color rgb="FF000000"/>
      <name val="Arial"/>
      <family val="2"/>
    </font>
    <font>
      <b/>
      <sz val="10"/>
      <color rgb="FF000000"/>
      <name val="Arial"/>
      <family val="2"/>
    </font>
    <font>
      <b/>
      <sz val="12"/>
      <color theme="1"/>
      <name val="Arial"/>
      <family val="2"/>
    </font>
    <font>
      <sz val="10"/>
      <color rgb="FF0099FF"/>
      <name val="Arial"/>
      <family val="2"/>
    </font>
    <font>
      <sz val="12"/>
      <color theme="1"/>
      <name val="Arial"/>
      <family val="2"/>
    </font>
    <font>
      <sz val="12"/>
      <color rgb="FF0099FF"/>
      <name val="Arial"/>
      <family val="2"/>
    </font>
    <font>
      <sz val="12"/>
      <name val="Arial"/>
      <family val="2"/>
    </font>
    <font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rgb="FFAEAAAA"/>
        <bgColor rgb="FF000000"/>
      </patternFill>
    </fill>
  </fills>
  <borders count="4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/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9" fillId="0" borderId="0" applyNumberFormat="0" applyFill="0" applyBorder="0" applyAlignment="0" applyProtection="0"/>
  </cellStyleXfs>
  <cellXfs count="238">
    <xf numFmtId="0" fontId="0" fillId="0" borderId="0" xfId="0"/>
    <xf numFmtId="0" fontId="1" fillId="0" borderId="13" xfId="0" applyFont="1" applyBorder="1" applyAlignment="1">
      <alignment horizontal="left" vertical="center"/>
    </xf>
    <xf numFmtId="0" fontId="3" fillId="0" borderId="17" xfId="0" applyFont="1" applyBorder="1" applyAlignment="1">
      <alignment vertical="top" wrapText="1"/>
    </xf>
    <xf numFmtId="0" fontId="3" fillId="0" borderId="11" xfId="0" applyFont="1" applyBorder="1" applyAlignment="1">
      <alignment horizontal="left" vertical="top" wrapText="1"/>
    </xf>
    <xf numFmtId="0" fontId="3" fillId="0" borderId="11" xfId="0" applyFont="1" applyBorder="1" applyAlignment="1">
      <alignment horizontal="left" vertical="center" wrapText="1"/>
    </xf>
    <xf numFmtId="0" fontId="4" fillId="0" borderId="11" xfId="0" applyFont="1" applyBorder="1" applyAlignment="1">
      <alignment horizontal="left"/>
    </xf>
    <xf numFmtId="0" fontId="3" fillId="0" borderId="23" xfId="0" applyFont="1" applyBorder="1" applyAlignment="1">
      <alignment horizontal="left" vertical="center" wrapText="1"/>
    </xf>
    <xf numFmtId="0" fontId="7" fillId="0" borderId="11" xfId="0" applyFont="1" applyBorder="1" applyAlignment="1">
      <alignment vertical="center"/>
    </xf>
    <xf numFmtId="0" fontId="1" fillId="0" borderId="17" xfId="0" applyFont="1" applyBorder="1" applyAlignment="1">
      <alignment vertical="center" wrapText="1"/>
    </xf>
    <xf numFmtId="0" fontId="3" fillId="0" borderId="17" xfId="0" applyFont="1" applyBorder="1" applyAlignment="1">
      <alignment horizontal="left" vertical="center" wrapText="1"/>
    </xf>
    <xf numFmtId="0" fontId="1" fillId="0" borderId="17" xfId="0" applyFont="1" applyBorder="1" applyAlignment="1">
      <alignment vertical="top" wrapText="1"/>
    </xf>
    <xf numFmtId="0" fontId="3" fillId="0" borderId="25" xfId="0" applyFont="1" applyBorder="1" applyAlignment="1">
      <alignment horizontal="left" vertical="center" wrapText="1"/>
    </xf>
    <xf numFmtId="0" fontId="3" fillId="0" borderId="26" xfId="0" applyFont="1" applyBorder="1" applyAlignment="1">
      <alignment vertical="top" wrapText="1"/>
    </xf>
    <xf numFmtId="0" fontId="3" fillId="0" borderId="27" xfId="0" applyFont="1" applyBorder="1" applyAlignment="1">
      <alignment horizontal="center" vertical="top" wrapText="1"/>
    </xf>
    <xf numFmtId="0" fontId="3" fillId="0" borderId="28" xfId="0" applyFont="1" applyBorder="1" applyAlignment="1">
      <alignment horizontal="left" vertical="center" wrapText="1"/>
    </xf>
    <xf numFmtId="0" fontId="11" fillId="0" borderId="0" xfId="0" applyFont="1" applyAlignment="1">
      <alignment vertical="center"/>
    </xf>
    <xf numFmtId="0" fontId="13" fillId="0" borderId="9" xfId="0" applyFont="1" applyBorder="1" applyAlignment="1">
      <alignment vertical="center"/>
    </xf>
    <xf numFmtId="0" fontId="13" fillId="2" borderId="11" xfId="0" applyFont="1" applyFill="1" applyBorder="1" applyAlignment="1">
      <alignment vertical="center"/>
    </xf>
    <xf numFmtId="0" fontId="13" fillId="0" borderId="11" xfId="0" applyFont="1" applyBorder="1" applyAlignment="1">
      <alignment vertical="center"/>
    </xf>
    <xf numFmtId="0" fontId="13" fillId="2" borderId="11" xfId="0" applyFont="1" applyFill="1" applyBorder="1" applyAlignment="1">
      <alignment horizontal="center" vertical="center" wrapText="1"/>
    </xf>
    <xf numFmtId="0" fontId="13" fillId="0" borderId="17" xfId="0" applyFont="1" applyBorder="1" applyAlignment="1">
      <alignment vertical="center"/>
    </xf>
    <xf numFmtId="0" fontId="13" fillId="0" borderId="11" xfId="0" applyFont="1" applyBorder="1" applyAlignment="1">
      <alignment vertical="center" wrapText="1"/>
    </xf>
    <xf numFmtId="0" fontId="13" fillId="0" borderId="11" xfId="0" applyFont="1" applyBorder="1" applyAlignment="1">
      <alignment horizontal="left" vertical="center"/>
    </xf>
    <xf numFmtId="0" fontId="15" fillId="0" borderId="11" xfId="0" applyFont="1" applyBorder="1" applyAlignment="1">
      <alignment vertical="center" wrapText="1"/>
    </xf>
    <xf numFmtId="0" fontId="14" fillId="0" borderId="0" xfId="0" applyFont="1" applyBorder="1" applyAlignment="1">
      <alignment vertical="center" wrapText="1"/>
    </xf>
    <xf numFmtId="0" fontId="13" fillId="0" borderId="12" xfId="0" applyFont="1" applyBorder="1" applyAlignment="1">
      <alignment horizontal="left" vertical="center"/>
    </xf>
    <xf numFmtId="0" fontId="13" fillId="0" borderId="13" xfId="0" applyFont="1" applyBorder="1" applyAlignment="1">
      <alignment horizontal="left" vertical="center"/>
    </xf>
    <xf numFmtId="0" fontId="2" fillId="0" borderId="4" xfId="0" applyFont="1" applyFill="1" applyBorder="1" applyAlignment="1">
      <alignment vertical="center" wrapText="1"/>
    </xf>
    <xf numFmtId="0" fontId="16" fillId="0" borderId="8" xfId="0" applyFont="1" applyFill="1" applyBorder="1" applyAlignment="1">
      <alignment vertical="center"/>
    </xf>
    <xf numFmtId="0" fontId="1" fillId="0" borderId="29" xfId="0" applyFont="1" applyFill="1" applyBorder="1" applyAlignment="1">
      <alignment vertical="center" wrapText="1"/>
    </xf>
    <xf numFmtId="0" fontId="1" fillId="0" borderId="30" xfId="0" applyFont="1" applyFill="1" applyBorder="1" applyAlignment="1">
      <alignment vertical="center" wrapText="1"/>
    </xf>
    <xf numFmtId="0" fontId="1" fillId="0" borderId="31" xfId="0" applyFont="1" applyFill="1" applyBorder="1" applyAlignment="1">
      <alignment vertical="center" wrapText="1"/>
    </xf>
    <xf numFmtId="0" fontId="1" fillId="0" borderId="9" xfId="0" applyFont="1" applyFill="1" applyBorder="1" applyAlignment="1">
      <alignment vertical="center" wrapText="1"/>
    </xf>
    <xf numFmtId="0" fontId="1" fillId="0" borderId="11" xfId="0" applyFont="1" applyFill="1" applyBorder="1" applyAlignment="1">
      <alignment vertical="center" wrapText="1"/>
    </xf>
    <xf numFmtId="0" fontId="1" fillId="0" borderId="13" xfId="0" applyFont="1" applyFill="1" applyBorder="1" applyAlignment="1">
      <alignment vertical="center" wrapText="1"/>
    </xf>
    <xf numFmtId="0" fontId="2" fillId="0" borderId="1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vertical="center" wrapText="1"/>
    </xf>
    <xf numFmtId="0" fontId="1" fillId="0" borderId="24" xfId="0" applyFont="1" applyFill="1" applyBorder="1" applyAlignment="1">
      <alignment vertical="center" wrapText="1"/>
    </xf>
    <xf numFmtId="0" fontId="1" fillId="0" borderId="28" xfId="0" applyFont="1" applyFill="1" applyBorder="1" applyAlignment="1">
      <alignment vertical="center" wrapText="1"/>
    </xf>
    <xf numFmtId="0" fontId="1" fillId="0" borderId="22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horizontal="left" vertical="center" wrapText="1"/>
    </xf>
    <xf numFmtId="0" fontId="1" fillId="0" borderId="17" xfId="0" applyFont="1" applyFill="1" applyBorder="1" applyAlignment="1">
      <alignment vertical="center" wrapText="1"/>
    </xf>
    <xf numFmtId="0" fontId="1" fillId="0" borderId="33" xfId="0" applyFont="1" applyFill="1" applyBorder="1" applyAlignment="1">
      <alignment vertical="center" wrapText="1"/>
    </xf>
    <xf numFmtId="0" fontId="16" fillId="0" borderId="34" xfId="0" applyFont="1" applyFill="1" applyBorder="1" applyAlignment="1">
      <alignment horizontal="center" vertical="center" wrapText="1"/>
    </xf>
    <xf numFmtId="0" fontId="3" fillId="0" borderId="11" xfId="0" applyFont="1" applyBorder="1" applyAlignment="1">
      <alignment vertical="top" wrapText="1"/>
    </xf>
    <xf numFmtId="0" fontId="16" fillId="0" borderId="0" xfId="0" applyFont="1" applyFill="1" applyBorder="1" applyAlignment="1">
      <alignment vertical="center"/>
    </xf>
    <xf numFmtId="0" fontId="3" fillId="0" borderId="24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7" xfId="0" applyFont="1" applyFill="1" applyBorder="1" applyAlignment="1">
      <alignment horizontal="center" vertical="center" wrapText="1"/>
    </xf>
    <xf numFmtId="0" fontId="11" fillId="0" borderId="0" xfId="0" applyFont="1" applyBorder="1" applyAlignment="1">
      <alignment vertical="center"/>
    </xf>
    <xf numFmtId="0" fontId="4" fillId="0" borderId="4" xfId="0" applyFont="1" applyBorder="1"/>
    <xf numFmtId="0" fontId="3" fillId="0" borderId="18" xfId="0" applyFont="1" applyBorder="1" applyAlignment="1">
      <alignment vertical="top" wrapText="1"/>
    </xf>
    <xf numFmtId="0" fontId="3" fillId="0" borderId="26" xfId="0" applyFont="1" applyBorder="1" applyAlignment="1">
      <alignment horizontal="center" vertical="top" wrapText="1"/>
    </xf>
    <xf numFmtId="0" fontId="1" fillId="0" borderId="33" xfId="0" applyFont="1" applyBorder="1" applyAlignment="1">
      <alignment horizontal="left" vertical="center" wrapText="1"/>
    </xf>
    <xf numFmtId="0" fontId="11" fillId="0" borderId="35" xfId="0" applyFont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0" fontId="3" fillId="0" borderId="7" xfId="0" applyFont="1" applyFill="1" applyBorder="1" applyAlignment="1">
      <alignment horizontal="center" vertical="center" wrapText="1"/>
    </xf>
    <xf numFmtId="0" fontId="1" fillId="0" borderId="36" xfId="0" applyFont="1" applyFill="1" applyBorder="1" applyAlignment="1">
      <alignment horizontal="left" vertical="center" wrapText="1"/>
    </xf>
    <xf numFmtId="0" fontId="19" fillId="0" borderId="4" xfId="0" applyFont="1" applyBorder="1" applyAlignment="1">
      <alignment horizontal="center" vertical="center"/>
    </xf>
    <xf numFmtId="0" fontId="18" fillId="0" borderId="37" xfId="0" applyFont="1" applyBorder="1" applyAlignment="1">
      <alignment horizontal="center"/>
    </xf>
    <xf numFmtId="0" fontId="3" fillId="0" borderId="4" xfId="0" applyFont="1" applyBorder="1" applyAlignment="1">
      <alignment horizontal="center" vertical="top" wrapText="1"/>
    </xf>
    <xf numFmtId="0" fontId="7" fillId="0" borderId="4" xfId="0" applyFont="1" applyBorder="1" applyAlignment="1">
      <alignment horizontal="center"/>
    </xf>
    <xf numFmtId="0" fontId="20" fillId="0" borderId="7" xfId="0" applyFont="1" applyBorder="1" applyAlignment="1">
      <alignment horizontal="center" vertical="center" wrapText="1"/>
    </xf>
    <xf numFmtId="0" fontId="20" fillId="0" borderId="6" xfId="0" applyFont="1" applyFill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20" fillId="0" borderId="5" xfId="0" applyFont="1" applyBorder="1" applyAlignment="1">
      <alignment horizontal="center" vertical="center" wrapText="1"/>
    </xf>
    <xf numFmtId="0" fontId="20" fillId="0" borderId="5" xfId="0" applyFont="1" applyFill="1" applyBorder="1" applyAlignment="1">
      <alignment horizontal="center" vertical="center"/>
    </xf>
    <xf numFmtId="0" fontId="20" fillId="0" borderId="15" xfId="0" applyFont="1" applyFill="1" applyBorder="1" applyAlignment="1">
      <alignment horizontal="center" vertical="center"/>
    </xf>
    <xf numFmtId="0" fontId="22" fillId="0" borderId="25" xfId="0" applyFont="1" applyBorder="1" applyAlignment="1">
      <alignment horizontal="left" vertical="center" wrapText="1"/>
    </xf>
    <xf numFmtId="0" fontId="22" fillId="0" borderId="7" xfId="0" applyFont="1" applyBorder="1" applyAlignment="1">
      <alignment horizontal="center" vertical="center" wrapText="1"/>
    </xf>
    <xf numFmtId="0" fontId="22" fillId="0" borderId="6" xfId="0" applyFont="1" applyFill="1" applyBorder="1" applyAlignment="1">
      <alignment horizontal="center" vertical="center"/>
    </xf>
    <xf numFmtId="0" fontId="22" fillId="0" borderId="23" xfId="0" applyFont="1" applyBorder="1" applyAlignment="1">
      <alignment horizontal="left" vertical="center" wrapText="1"/>
    </xf>
    <xf numFmtId="0" fontId="22" fillId="0" borderId="5" xfId="0" applyFont="1" applyBorder="1" applyAlignment="1">
      <alignment horizontal="center" vertical="center" wrapText="1"/>
    </xf>
    <xf numFmtId="0" fontId="22" fillId="0" borderId="5" xfId="0" applyFont="1" applyFill="1" applyBorder="1" applyAlignment="1">
      <alignment horizontal="center" vertical="center"/>
    </xf>
    <xf numFmtId="0" fontId="22" fillId="0" borderId="15" xfId="0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0" fontId="11" fillId="0" borderId="21" xfId="0" applyFont="1" applyBorder="1" applyAlignment="1">
      <alignment vertical="center"/>
    </xf>
    <xf numFmtId="0" fontId="11" fillId="0" borderId="47" xfId="0" applyFont="1" applyBorder="1" applyAlignment="1">
      <alignment vertical="center"/>
    </xf>
    <xf numFmtId="0" fontId="2" fillId="0" borderId="12" xfId="0" applyFont="1" applyFill="1" applyBorder="1" applyAlignment="1">
      <alignment vertical="center" wrapText="1"/>
    </xf>
    <xf numFmtId="0" fontId="2" fillId="0" borderId="37" xfId="0" applyFont="1" applyFill="1" applyBorder="1" applyAlignment="1">
      <alignment vertical="center" wrapText="1"/>
    </xf>
    <xf numFmtId="0" fontId="2" fillId="0" borderId="5" xfId="0" applyFont="1" applyFill="1" applyBorder="1" applyAlignment="1">
      <alignment vertical="center" wrapText="1"/>
    </xf>
    <xf numFmtId="0" fontId="3" fillId="0" borderId="11" xfId="0" applyFont="1" applyFill="1" applyBorder="1" applyAlignment="1">
      <alignment horizontal="left" vertical="center" wrapText="1"/>
    </xf>
    <xf numFmtId="2" fontId="1" fillId="0" borderId="2" xfId="0" applyNumberFormat="1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 wrapText="1"/>
    </xf>
    <xf numFmtId="0" fontId="1" fillId="0" borderId="41" xfId="0" applyFont="1" applyFill="1" applyBorder="1" applyAlignment="1">
      <alignment horizontal="center" vertical="center" wrapText="1"/>
    </xf>
    <xf numFmtId="165" fontId="1" fillId="0" borderId="2" xfId="0" applyNumberFormat="1" applyFont="1" applyFill="1" applyBorder="1" applyAlignment="1">
      <alignment horizontal="center" vertical="center" wrapText="1"/>
    </xf>
    <xf numFmtId="165" fontId="1" fillId="0" borderId="3" xfId="0" applyNumberFormat="1" applyFont="1" applyFill="1" applyBorder="1" applyAlignment="1">
      <alignment horizontal="center" vertical="center" wrapText="1"/>
    </xf>
    <xf numFmtId="165" fontId="1" fillId="0" borderId="41" xfId="0" applyNumberFormat="1" applyFont="1" applyFill="1" applyBorder="1" applyAlignment="1">
      <alignment horizontal="center" vertical="center" wrapText="1"/>
    </xf>
    <xf numFmtId="2" fontId="1" fillId="0" borderId="3" xfId="0" applyNumberFormat="1" applyFont="1" applyFill="1" applyBorder="1" applyAlignment="1">
      <alignment horizontal="center" vertical="center" wrapText="1"/>
    </xf>
    <xf numFmtId="2" fontId="1" fillId="0" borderId="41" xfId="0" applyNumberFormat="1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" fillId="4" borderId="14" xfId="0" applyFont="1" applyFill="1" applyBorder="1" applyAlignment="1">
      <alignment horizontal="center" vertical="center" wrapText="1"/>
    </xf>
    <xf numFmtId="0" fontId="1" fillId="4" borderId="16" xfId="0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vertical="center"/>
    </xf>
    <xf numFmtId="0" fontId="16" fillId="0" borderId="0" xfId="0" applyFont="1" applyFill="1" applyBorder="1" applyAlignment="1">
      <alignment vertical="center"/>
    </xf>
    <xf numFmtId="0" fontId="16" fillId="0" borderId="35" xfId="0" applyFont="1" applyFill="1" applyBorder="1" applyAlignment="1">
      <alignment vertical="center"/>
    </xf>
    <xf numFmtId="2" fontId="1" fillId="0" borderId="9" xfId="0" applyNumberFormat="1" applyFont="1" applyFill="1" applyBorder="1" applyAlignment="1">
      <alignment horizontal="left" vertical="center" wrapText="1"/>
    </xf>
    <xf numFmtId="0" fontId="1" fillId="0" borderId="10" xfId="0" applyFont="1" applyFill="1" applyBorder="1" applyAlignment="1">
      <alignment horizontal="left" vertical="center" wrapText="1"/>
    </xf>
    <xf numFmtId="0" fontId="1" fillId="0" borderId="40" xfId="0" applyFont="1" applyFill="1" applyBorder="1" applyAlignment="1">
      <alignment horizontal="left" vertical="center" wrapText="1"/>
    </xf>
    <xf numFmtId="2" fontId="1" fillId="0" borderId="13" xfId="0" applyNumberFormat="1" applyFont="1" applyFill="1" applyBorder="1" applyAlignment="1">
      <alignment horizontal="left" vertical="center" wrapText="1"/>
    </xf>
    <xf numFmtId="0" fontId="1" fillId="0" borderId="14" xfId="0" applyFont="1" applyFill="1" applyBorder="1" applyAlignment="1">
      <alignment horizontal="left" vertical="center" wrapText="1"/>
    </xf>
    <xf numFmtId="0" fontId="1" fillId="0" borderId="42" xfId="0" applyFont="1" applyFill="1" applyBorder="1" applyAlignment="1">
      <alignment horizontal="left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3" xfId="0" applyFont="1" applyFill="1" applyBorder="1" applyAlignment="1">
      <alignment horizontal="center" vertical="center" wrapText="1"/>
    </xf>
    <xf numFmtId="0" fontId="1" fillId="4" borderId="41" xfId="0" applyFont="1" applyFill="1" applyBorder="1" applyAlignment="1">
      <alignment horizontal="center" vertical="center" wrapText="1"/>
    </xf>
    <xf numFmtId="0" fontId="3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vertical="center"/>
    </xf>
    <xf numFmtId="0" fontId="16" fillId="0" borderId="32" xfId="0" applyFont="1" applyFill="1" applyBorder="1" applyAlignment="1">
      <alignment horizontal="center" vertical="center" wrapText="1"/>
    </xf>
    <xf numFmtId="0" fontId="16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164" fontId="2" fillId="0" borderId="22" xfId="0" applyNumberFormat="1" applyFont="1" applyFill="1" applyBorder="1" applyAlignment="1">
      <alignment horizontal="left" vertical="center"/>
    </xf>
    <xf numFmtId="164" fontId="2" fillId="0" borderId="1" xfId="0" applyNumberFormat="1" applyFont="1" applyFill="1" applyBorder="1" applyAlignment="1">
      <alignment horizontal="left" vertical="center"/>
    </xf>
    <xf numFmtId="164" fontId="2" fillId="0" borderId="36" xfId="0" applyNumberFormat="1" applyFont="1" applyFill="1" applyBorder="1" applyAlignment="1">
      <alignment horizontal="left" vertical="center"/>
    </xf>
    <xf numFmtId="0" fontId="2" fillId="0" borderId="11" xfId="0" applyNumberFormat="1" applyFont="1" applyFill="1" applyBorder="1" applyAlignment="1">
      <alignment horizontal="left" vertical="center"/>
    </xf>
    <xf numFmtId="0" fontId="2" fillId="0" borderId="3" xfId="0" applyNumberFormat="1" applyFont="1" applyFill="1" applyBorder="1" applyAlignment="1">
      <alignment horizontal="left" vertical="center"/>
    </xf>
    <xf numFmtId="0" fontId="2" fillId="0" borderId="41" xfId="0" applyNumberFormat="1" applyFont="1" applyFill="1" applyBorder="1" applyAlignment="1">
      <alignment horizontal="left" vertical="center"/>
    </xf>
    <xf numFmtId="2" fontId="16" fillId="0" borderId="11" xfId="0" applyNumberFormat="1" applyFont="1" applyFill="1" applyBorder="1" applyAlignment="1">
      <alignment horizontal="left"/>
    </xf>
    <xf numFmtId="2" fontId="16" fillId="0" borderId="3" xfId="0" applyNumberFormat="1" applyFont="1" applyFill="1" applyBorder="1" applyAlignment="1">
      <alignment horizontal="left"/>
    </xf>
    <xf numFmtId="2" fontId="16" fillId="0" borderId="41" xfId="0" applyNumberFormat="1" applyFont="1" applyFill="1" applyBorder="1" applyAlignment="1">
      <alignment horizontal="left"/>
    </xf>
    <xf numFmtId="2" fontId="16" fillId="0" borderId="13" xfId="0" applyNumberFormat="1" applyFont="1" applyFill="1" applyBorder="1" applyAlignment="1">
      <alignment horizontal="left"/>
    </xf>
    <xf numFmtId="2" fontId="16" fillId="0" borderId="14" xfId="0" applyNumberFormat="1" applyFont="1" applyFill="1" applyBorder="1" applyAlignment="1">
      <alignment horizontal="left"/>
    </xf>
    <xf numFmtId="2" fontId="16" fillId="0" borderId="42" xfId="0" applyNumberFormat="1" applyFont="1" applyFill="1" applyBorder="1" applyAlignment="1">
      <alignment horizontal="left"/>
    </xf>
    <xf numFmtId="0" fontId="1" fillId="4" borderId="18" xfId="0" applyFont="1" applyFill="1" applyBorder="1" applyAlignment="1">
      <alignment horizontal="center" vertical="center" wrapText="1"/>
    </xf>
    <xf numFmtId="0" fontId="1" fillId="4" borderId="19" xfId="0" applyFont="1" applyFill="1" applyBorder="1" applyAlignment="1">
      <alignment horizontal="center" vertical="center" wrapText="1"/>
    </xf>
    <xf numFmtId="0" fontId="17" fillId="4" borderId="19" xfId="0" applyFont="1" applyFill="1" applyBorder="1" applyAlignment="1">
      <alignment horizontal="center" vertical="center"/>
    </xf>
    <xf numFmtId="0" fontId="17" fillId="4" borderId="39" xfId="0" applyFont="1" applyFill="1" applyBorder="1" applyAlignment="1">
      <alignment horizontal="center" vertical="center"/>
    </xf>
    <xf numFmtId="14" fontId="2" fillId="0" borderId="11" xfId="0" applyNumberFormat="1" applyFont="1" applyFill="1" applyBorder="1" applyAlignment="1">
      <alignment horizontal="left" vertical="center"/>
    </xf>
    <xf numFmtId="0" fontId="2" fillId="0" borderId="3" xfId="0" applyFont="1" applyFill="1" applyBorder="1" applyAlignment="1">
      <alignment horizontal="left" vertical="center"/>
    </xf>
    <xf numFmtId="0" fontId="2" fillId="0" borderId="41" xfId="0" applyFont="1" applyFill="1" applyBorder="1" applyAlignment="1">
      <alignment horizontal="left" vertical="center"/>
    </xf>
    <xf numFmtId="0" fontId="2" fillId="0" borderId="13" xfId="0" applyFont="1" applyFill="1" applyBorder="1" applyAlignment="1">
      <alignment horizontal="left" vertical="center"/>
    </xf>
    <xf numFmtId="0" fontId="2" fillId="0" borderId="14" xfId="0" applyFont="1" applyFill="1" applyBorder="1" applyAlignment="1">
      <alignment horizontal="left" vertical="center"/>
    </xf>
    <xf numFmtId="0" fontId="2" fillId="0" borderId="42" xfId="0" applyFont="1" applyFill="1" applyBorder="1" applyAlignment="1">
      <alignment horizontal="left" vertical="center"/>
    </xf>
    <xf numFmtId="0" fontId="1" fillId="4" borderId="8" xfId="0" applyFont="1" applyFill="1" applyBorder="1" applyAlignment="1">
      <alignment horizontal="center" vertical="center" wrapText="1"/>
    </xf>
    <xf numFmtId="0" fontId="1" fillId="4" borderId="0" xfId="0" applyFont="1" applyFill="1" applyBorder="1" applyAlignment="1">
      <alignment horizontal="center" vertical="center" wrapText="1"/>
    </xf>
    <xf numFmtId="0" fontId="17" fillId="4" borderId="0" xfId="0" applyFont="1" applyFill="1" applyBorder="1" applyAlignment="1">
      <alignment horizontal="center" vertical="center"/>
    </xf>
    <xf numFmtId="0" fontId="17" fillId="4" borderId="35" xfId="0" applyFont="1" applyFill="1" applyBorder="1" applyAlignment="1">
      <alignment horizontal="center" vertical="center"/>
    </xf>
    <xf numFmtId="164" fontId="2" fillId="0" borderId="9" xfId="0" applyNumberFormat="1" applyFont="1" applyFill="1" applyBorder="1" applyAlignment="1">
      <alignment horizontal="left" vertical="center"/>
    </xf>
    <xf numFmtId="164" fontId="2" fillId="0" borderId="10" xfId="0" applyNumberFormat="1" applyFont="1" applyFill="1" applyBorder="1" applyAlignment="1">
      <alignment horizontal="left" vertical="center"/>
    </xf>
    <xf numFmtId="164" fontId="2" fillId="0" borderId="40" xfId="0" applyNumberFormat="1" applyFont="1" applyFill="1" applyBorder="1" applyAlignment="1">
      <alignment horizontal="left" vertical="center"/>
    </xf>
    <xf numFmtId="14" fontId="4" fillId="0" borderId="2" xfId="0" applyNumberFormat="1" applyFont="1" applyBorder="1" applyAlignment="1">
      <alignment horizontal="left" vertical="center"/>
    </xf>
    <xf numFmtId="14" fontId="4" fillId="0" borderId="3" xfId="0" applyNumberFormat="1" applyFont="1" applyBorder="1" applyAlignment="1">
      <alignment horizontal="left" vertical="center"/>
    </xf>
    <xf numFmtId="14" fontId="4" fillId="0" borderId="46" xfId="0" applyNumberFormat="1" applyFont="1" applyBorder="1" applyAlignment="1">
      <alignment horizontal="left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21" xfId="0" applyFont="1" applyFill="1" applyBorder="1" applyAlignment="1">
      <alignment horizontal="center" vertical="center"/>
    </xf>
    <xf numFmtId="0" fontId="6" fillId="0" borderId="38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0" fontId="5" fillId="0" borderId="0" xfId="0" applyFont="1" applyFill="1" applyBorder="1" applyAlignment="1">
      <alignment horizontal="center" vertical="center"/>
    </xf>
    <xf numFmtId="0" fontId="5" fillId="0" borderId="35" xfId="0" applyFont="1" applyFill="1" applyBorder="1" applyAlignment="1">
      <alignment horizontal="center" vertical="center"/>
    </xf>
    <xf numFmtId="0" fontId="17" fillId="4" borderId="18" xfId="0" applyFont="1" applyFill="1" applyBorder="1" applyAlignment="1">
      <alignment horizontal="center" vertical="center"/>
    </xf>
    <xf numFmtId="0" fontId="2" fillId="0" borderId="9" xfId="0" applyFont="1" applyFill="1" applyBorder="1" applyAlignment="1">
      <alignment horizontal="left" vertical="center"/>
    </xf>
    <xf numFmtId="0" fontId="2" fillId="0" borderId="10" xfId="0" applyFont="1" applyFill="1" applyBorder="1" applyAlignment="1">
      <alignment horizontal="left" vertical="center"/>
    </xf>
    <xf numFmtId="0" fontId="2" fillId="0" borderId="40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35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left" vertical="center"/>
    </xf>
    <xf numFmtId="0" fontId="3" fillId="0" borderId="0" xfId="0" applyFont="1" applyBorder="1" applyAlignment="1">
      <alignment horizontal="left" vertical="center"/>
    </xf>
    <xf numFmtId="0" fontId="3" fillId="0" borderId="35" xfId="0" applyFont="1" applyBorder="1" applyAlignment="1">
      <alignment horizontal="left" vertical="center"/>
    </xf>
    <xf numFmtId="0" fontId="3" fillId="0" borderId="8" xfId="0" applyFont="1" applyBorder="1" applyAlignment="1"/>
    <xf numFmtId="0" fontId="3" fillId="0" borderId="0" xfId="0" applyFont="1" applyBorder="1" applyAlignment="1"/>
    <xf numFmtId="0" fontId="3" fillId="0" borderId="35" xfId="0" applyFont="1" applyBorder="1" applyAlignment="1"/>
    <xf numFmtId="0" fontId="23" fillId="0" borderId="8" xfId="0" applyFont="1" applyBorder="1" applyAlignment="1">
      <alignment horizontal="justify" vertical="center"/>
    </xf>
    <xf numFmtId="0" fontId="23" fillId="0" borderId="0" xfId="0" applyFont="1" applyBorder="1" applyAlignment="1">
      <alignment horizontal="justify" vertical="center"/>
    </xf>
    <xf numFmtId="0" fontId="23" fillId="0" borderId="35" xfId="0" applyFont="1" applyBorder="1" applyAlignment="1">
      <alignment horizontal="justify" vertical="center"/>
    </xf>
    <xf numFmtId="0" fontId="7" fillId="0" borderId="4" xfId="0" applyFont="1" applyBorder="1" applyAlignment="1">
      <alignment horizontal="center" vertical="center"/>
    </xf>
    <xf numFmtId="0" fontId="1" fillId="3" borderId="8" xfId="0" applyFont="1" applyFill="1" applyBorder="1" applyAlignment="1">
      <alignment horizontal="center" vertical="top" wrapText="1"/>
    </xf>
    <xf numFmtId="0" fontId="1" fillId="3" borderId="0" xfId="0" applyFont="1" applyFill="1" applyBorder="1" applyAlignment="1">
      <alignment horizontal="center" vertical="top" wrapText="1"/>
    </xf>
    <xf numFmtId="0" fontId="1" fillId="3" borderId="35" xfId="0" applyFont="1" applyFill="1" applyBorder="1" applyAlignment="1">
      <alignment horizontal="center" vertical="top" wrapText="1"/>
    </xf>
    <xf numFmtId="0" fontId="1" fillId="0" borderId="8" xfId="0" applyFont="1" applyBorder="1" applyAlignment="1"/>
    <xf numFmtId="0" fontId="1" fillId="0" borderId="0" xfId="0" applyFont="1" applyBorder="1" applyAlignment="1"/>
    <xf numFmtId="0" fontId="1" fillId="0" borderId="35" xfId="0" applyFont="1" applyBorder="1" applyAlignment="1"/>
    <xf numFmtId="2" fontId="7" fillId="0" borderId="4" xfId="0" applyNumberFormat="1" applyFont="1" applyBorder="1" applyAlignment="1">
      <alignment horizontal="left"/>
    </xf>
    <xf numFmtId="0" fontId="18" fillId="0" borderId="18" xfId="0" applyFont="1" applyBorder="1" applyAlignment="1">
      <alignment horizontal="left"/>
    </xf>
    <xf numFmtId="0" fontId="18" fillId="0" borderId="19" xfId="0" applyFont="1" applyBorder="1" applyAlignment="1">
      <alignment horizontal="left"/>
    </xf>
    <xf numFmtId="0" fontId="4" fillId="0" borderId="8" xfId="0" applyFont="1" applyBorder="1" applyAlignment="1"/>
    <xf numFmtId="0" fontId="4" fillId="0" borderId="0" xfId="0" applyFont="1" applyBorder="1" applyAlignment="1"/>
    <xf numFmtId="0" fontId="4" fillId="0" borderId="35" xfId="0" applyFont="1" applyBorder="1" applyAlignment="1"/>
    <xf numFmtId="20" fontId="4" fillId="0" borderId="6" xfId="0" applyNumberFormat="1" applyFont="1" applyBorder="1" applyAlignment="1">
      <alignment horizontal="center" vertical="center"/>
    </xf>
    <xf numFmtId="20" fontId="4" fillId="0" borderId="0" xfId="0" applyNumberFormat="1" applyFont="1" applyBorder="1" applyAlignment="1">
      <alignment horizontal="center" vertical="center"/>
    </xf>
    <xf numFmtId="20" fontId="4" fillId="0" borderId="35" xfId="0" applyNumberFormat="1" applyFont="1" applyBorder="1" applyAlignment="1">
      <alignment horizontal="center" vertical="center"/>
    </xf>
    <xf numFmtId="0" fontId="4" fillId="0" borderId="6" xfId="0" applyFont="1" applyBorder="1" applyAlignment="1">
      <alignment horizontal="center"/>
    </xf>
    <xf numFmtId="0" fontId="4" fillId="0" borderId="0" xfId="0" applyFont="1" applyBorder="1" applyAlignment="1">
      <alignment horizontal="center"/>
    </xf>
    <xf numFmtId="0" fontId="4" fillId="0" borderId="35" xfId="0" applyFont="1" applyBorder="1" applyAlignment="1">
      <alignment horizontal="center"/>
    </xf>
    <xf numFmtId="9" fontId="4" fillId="0" borderId="4" xfId="0" applyNumberFormat="1" applyFont="1" applyBorder="1" applyAlignment="1">
      <alignment horizontal="center" wrapText="1"/>
    </xf>
    <xf numFmtId="0" fontId="4" fillId="0" borderId="4" xfId="0" applyFont="1" applyBorder="1" applyAlignment="1">
      <alignment horizontal="center"/>
    </xf>
    <xf numFmtId="2" fontId="4" fillId="0" borderId="4" xfId="0" applyNumberFormat="1" applyFont="1" applyBorder="1" applyAlignment="1">
      <alignment horizontal="center"/>
    </xf>
    <xf numFmtId="0" fontId="7" fillId="0" borderId="20" xfId="0" applyFont="1" applyBorder="1" applyAlignment="1">
      <alignment horizontal="left"/>
    </xf>
    <xf numFmtId="0" fontId="7" fillId="0" borderId="21" xfId="0" applyFont="1" applyBorder="1" applyAlignment="1">
      <alignment horizontal="left"/>
    </xf>
    <xf numFmtId="0" fontId="3" fillId="0" borderId="4" xfId="0" applyFont="1" applyBorder="1" applyAlignment="1">
      <alignment horizontal="center" vertical="top" wrapText="1"/>
    </xf>
    <xf numFmtId="0" fontId="4" fillId="0" borderId="4" xfId="0" applyFont="1" applyBorder="1" applyAlignment="1">
      <alignment wrapText="1"/>
    </xf>
    <xf numFmtId="0" fontId="4" fillId="0" borderId="8" xfId="0" applyFont="1" applyBorder="1" applyAlignment="1">
      <alignment horizontal="center"/>
    </xf>
    <xf numFmtId="0" fontId="2" fillId="0" borderId="4" xfId="0" applyFont="1" applyBorder="1" applyAlignment="1">
      <alignment horizontal="left" vertical="top" wrapText="1"/>
    </xf>
    <xf numFmtId="0" fontId="3" fillId="0" borderId="8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35" xfId="0" applyFont="1" applyBorder="1" applyAlignment="1">
      <alignment vertical="top" wrapText="1"/>
    </xf>
    <xf numFmtId="14" fontId="2" fillId="0" borderId="4" xfId="0" applyNumberFormat="1" applyFont="1" applyBorder="1" applyAlignment="1">
      <alignment horizontal="left" vertical="top" wrapText="1"/>
    </xf>
    <xf numFmtId="0" fontId="6" fillId="0" borderId="43" xfId="0" applyFont="1" applyBorder="1" applyAlignment="1">
      <alignment horizontal="center"/>
    </xf>
    <xf numFmtId="0" fontId="6" fillId="0" borderId="44" xfId="0" applyFont="1" applyBorder="1" applyAlignment="1">
      <alignment horizontal="center"/>
    </xf>
    <xf numFmtId="0" fontId="6" fillId="0" borderId="45" xfId="0" applyFont="1" applyBorder="1" applyAlignment="1">
      <alignment horizontal="center"/>
    </xf>
    <xf numFmtId="0" fontId="5" fillId="0" borderId="8" xfId="0" applyFont="1" applyBorder="1" applyAlignment="1">
      <alignment horizontal="center"/>
    </xf>
    <xf numFmtId="0" fontId="5" fillId="0" borderId="0" xfId="0" applyFont="1" applyBorder="1" applyAlignment="1">
      <alignment horizontal="center"/>
    </xf>
    <xf numFmtId="0" fontId="5" fillId="0" borderId="35" xfId="0" applyFont="1" applyBorder="1" applyAlignment="1">
      <alignment horizontal="center"/>
    </xf>
    <xf numFmtId="0" fontId="13" fillId="2" borderId="0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 wrapText="1"/>
    </xf>
    <xf numFmtId="14" fontId="4" fillId="0" borderId="4" xfId="0" applyNumberFormat="1" applyFont="1" applyBorder="1" applyAlignment="1">
      <alignment horizontal="left" vertical="center"/>
    </xf>
    <xf numFmtId="14" fontId="4" fillId="0" borderId="37" xfId="0" applyNumberFormat="1" applyFont="1" applyBorder="1" applyAlignment="1">
      <alignment horizontal="left" vertical="center"/>
    </xf>
    <xf numFmtId="0" fontId="10" fillId="0" borderId="20" xfId="0" applyFont="1" applyBorder="1" applyAlignment="1">
      <alignment horizontal="center" vertical="center" wrapText="1"/>
    </xf>
    <xf numFmtId="0" fontId="10" fillId="0" borderId="21" xfId="0" applyFont="1" applyBorder="1" applyAlignment="1">
      <alignment horizontal="center" vertical="center" wrapText="1"/>
    </xf>
    <xf numFmtId="0" fontId="10" fillId="0" borderId="38" xfId="0" applyFont="1" applyBorder="1" applyAlignment="1">
      <alignment horizontal="center" vertical="center" wrapText="1"/>
    </xf>
    <xf numFmtId="0" fontId="12" fillId="0" borderId="8" xfId="0" applyFont="1" applyBorder="1" applyAlignment="1">
      <alignment horizontal="center" vertical="center" wrapText="1"/>
    </xf>
    <xf numFmtId="0" fontId="12" fillId="0" borderId="0" xfId="0" applyFont="1" applyBorder="1" applyAlignment="1">
      <alignment horizontal="center" vertical="center" wrapText="1"/>
    </xf>
    <xf numFmtId="0" fontId="12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center" vertical="center" wrapText="1"/>
    </xf>
    <xf numFmtId="0" fontId="13" fillId="0" borderId="35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center" vertical="center"/>
    </xf>
    <xf numFmtId="0" fontId="13" fillId="0" borderId="0" xfId="0" applyFont="1" applyBorder="1" applyAlignment="1">
      <alignment horizontal="center" vertical="center"/>
    </xf>
    <xf numFmtId="0" fontId="13" fillId="0" borderId="35" xfId="0" applyFont="1" applyBorder="1" applyAlignment="1">
      <alignment horizontal="center" vertical="center"/>
    </xf>
    <xf numFmtId="0" fontId="13" fillId="0" borderId="8" xfId="0" applyFont="1" applyBorder="1" applyAlignment="1">
      <alignment vertical="center"/>
    </xf>
    <xf numFmtId="0" fontId="13" fillId="0" borderId="0" xfId="0" applyFont="1" applyBorder="1" applyAlignment="1">
      <alignment vertical="center"/>
    </xf>
    <xf numFmtId="0" fontId="13" fillId="0" borderId="35" xfId="0" applyFont="1" applyBorder="1" applyAlignment="1">
      <alignment vertical="center"/>
    </xf>
    <xf numFmtId="0" fontId="2" fillId="0" borderId="4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35" xfId="0" applyFont="1" applyBorder="1" applyAlignment="1">
      <alignment vertical="center" wrapText="1"/>
    </xf>
    <xf numFmtId="0" fontId="2" fillId="0" borderId="4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/>
    </xf>
    <xf numFmtId="0" fontId="2" fillId="0" borderId="4" xfId="0" applyFont="1" applyBorder="1" applyAlignment="1">
      <alignment vertical="top" wrapText="1"/>
    </xf>
    <xf numFmtId="0" fontId="9" fillId="0" borderId="4" xfId="1" applyBorder="1" applyAlignment="1">
      <alignment horizontal="left" vertical="center"/>
    </xf>
    <xf numFmtId="0" fontId="2" fillId="0" borderId="4" xfId="0" applyFont="1" applyBorder="1" applyAlignment="1">
      <alignment vertical="center"/>
    </xf>
    <xf numFmtId="0" fontId="14" fillId="0" borderId="4" xfId="0" applyFont="1" applyBorder="1" applyAlignment="1">
      <alignment horizontal="left" vertical="center"/>
    </xf>
    <xf numFmtId="0" fontId="14" fillId="0" borderId="4" xfId="0" applyFont="1" applyBorder="1" applyAlignment="1">
      <alignment vertical="center"/>
    </xf>
    <xf numFmtId="0" fontId="9" fillId="0" borderId="4" xfId="1" applyBorder="1" applyAlignment="1">
      <alignment vertical="center" wrapText="1"/>
    </xf>
    <xf numFmtId="14" fontId="2" fillId="0" borderId="4" xfId="0" applyNumberFormat="1" applyFont="1" applyBorder="1" applyAlignment="1">
      <alignment horizontal="left" vertical="center"/>
    </xf>
    <xf numFmtId="0" fontId="13" fillId="2" borderId="0" xfId="0" applyFont="1" applyFill="1" applyBorder="1" applyAlignment="1">
      <alignment vertical="center"/>
    </xf>
    <xf numFmtId="0" fontId="13" fillId="2" borderId="35" xfId="0" applyFont="1" applyFill="1" applyBorder="1" applyAlignment="1">
      <alignment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colors>
    <mruColors>
      <color rgb="FF0099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jpe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516645</xdr:colOff>
      <xdr:row>0</xdr:row>
      <xdr:rowOff>95300</xdr:rowOff>
    </xdr:from>
    <xdr:to>
      <xdr:col>0</xdr:col>
      <xdr:colOff>1262732</xdr:colOff>
      <xdr:row>3</xdr:row>
      <xdr:rowOff>119975</xdr:rowOff>
    </xdr:to>
    <xdr:pic>
      <xdr:nvPicPr>
        <xdr:cNvPr id="11" name="Picture 140">
          <a:extLst>
            <a:ext uri="{FF2B5EF4-FFF2-40B4-BE49-F238E27FC236}">
              <a16:creationId xmlns=""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6645" y="9530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1973720</xdr:colOff>
      <xdr:row>0</xdr:row>
      <xdr:rowOff>114350</xdr:rowOff>
    </xdr:from>
    <xdr:to>
      <xdr:col>4</xdr:col>
      <xdr:colOff>2719807</xdr:colOff>
      <xdr:row>3</xdr:row>
      <xdr:rowOff>139025</xdr:rowOff>
    </xdr:to>
    <xdr:pic>
      <xdr:nvPicPr>
        <xdr:cNvPr id="6" name="Picture 140">
          <a:extLst>
            <a:ext uri="{FF2B5EF4-FFF2-40B4-BE49-F238E27FC236}">
              <a16:creationId xmlns=""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23429" y="114350"/>
          <a:ext cx="746087" cy="70449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</xdr:col>
      <xdr:colOff>612791</xdr:colOff>
      <xdr:row>36</xdr:row>
      <xdr:rowOff>76600</xdr:rowOff>
    </xdr:from>
    <xdr:to>
      <xdr:col>3</xdr:col>
      <xdr:colOff>464380</xdr:colOff>
      <xdr:row>36</xdr:row>
      <xdr:rowOff>434952</xdr:rowOff>
    </xdr:to>
    <xdr:pic>
      <xdr:nvPicPr>
        <xdr:cNvPr id="8" name="Picture 7" descr="Signature.jpeg">
          <a:extLst>
            <a:ext uri="{FF2B5EF4-FFF2-40B4-BE49-F238E27FC236}">
              <a16:creationId xmlns="" xmlns:a16="http://schemas.microsoft.com/office/drawing/2014/main" id="{00000000-0008-0000-0000-000008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3423015" y="8555147"/>
          <a:ext cx="1359631" cy="358352"/>
        </a:xfrm>
        <a:prstGeom prst="rect">
          <a:avLst/>
        </a:prstGeom>
      </xdr:spPr>
    </xdr:pic>
    <xdr:clientData/>
  </xdr:twoCellAnchor>
  <xdr:oneCellAnchor>
    <xdr:from>
      <xdr:col>0</xdr:col>
      <xdr:colOff>590218</xdr:colOff>
      <xdr:row>40</xdr:row>
      <xdr:rowOff>31152</xdr:rowOff>
    </xdr:from>
    <xdr:ext cx="744270" cy="720000"/>
    <xdr:pic>
      <xdr:nvPicPr>
        <xdr:cNvPr id="5" name="Picture 140">
          <a:extLst>
            <a:ext uri="{FF2B5EF4-FFF2-40B4-BE49-F238E27FC236}">
              <a16:creationId xmlns=""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90218" y="95916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1970444</xdr:colOff>
      <xdr:row>39</xdr:row>
      <xdr:rowOff>155525</xdr:rowOff>
    </xdr:from>
    <xdr:ext cx="744270" cy="720000"/>
    <xdr:pic>
      <xdr:nvPicPr>
        <xdr:cNvPr id="7" name="Picture 140">
          <a:extLst>
            <a:ext uri="{FF2B5EF4-FFF2-40B4-BE49-F238E27FC236}">
              <a16:creationId xmlns=""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720153" y="9553259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1</xdr:col>
      <xdr:colOff>129260</xdr:colOff>
      <xdr:row>91</xdr:row>
      <xdr:rowOff>86173</xdr:rowOff>
    </xdr:from>
    <xdr:to>
      <xdr:col>3</xdr:col>
      <xdr:colOff>126725</xdr:colOff>
      <xdr:row>91</xdr:row>
      <xdr:rowOff>330333</xdr:rowOff>
    </xdr:to>
    <xdr:pic>
      <xdr:nvPicPr>
        <xdr:cNvPr id="9" name="Picture 8" descr="Signature.jpeg">
          <a:extLst>
            <a:ext uri="{FF2B5EF4-FFF2-40B4-BE49-F238E27FC236}">
              <a16:creationId xmlns="" xmlns:a16="http://schemas.microsoft.com/office/drawing/2014/main" id="{00000000-0008-0000-0000-000009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2939484" y="18599182"/>
          <a:ext cx="1505507" cy="244160"/>
        </a:xfrm>
        <a:prstGeom prst="rect">
          <a:avLst/>
        </a:prstGeom>
      </xdr:spPr>
    </xdr:pic>
    <xdr:clientData/>
  </xdr:twoCellAnchor>
  <xdr:oneCellAnchor>
    <xdr:from>
      <xdr:col>0</xdr:col>
      <xdr:colOff>516693</xdr:colOff>
      <xdr:row>95</xdr:row>
      <xdr:rowOff>56900</xdr:rowOff>
    </xdr:from>
    <xdr:ext cx="744270" cy="720000"/>
    <xdr:pic>
      <xdr:nvPicPr>
        <xdr:cNvPr id="10" name="Picture 140">
          <a:extLst>
            <a:ext uri="{FF2B5EF4-FFF2-40B4-BE49-F238E27FC236}">
              <a16:creationId xmlns=""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516693" y="19450797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oneCellAnchor>
    <xdr:from>
      <xdr:col>4</xdr:col>
      <xdr:colOff>1879134</xdr:colOff>
      <xdr:row>95</xdr:row>
      <xdr:rowOff>76001</xdr:rowOff>
    </xdr:from>
    <xdr:ext cx="744270" cy="720000"/>
    <xdr:pic>
      <xdr:nvPicPr>
        <xdr:cNvPr id="12" name="Picture 140">
          <a:extLst>
            <a:ext uri="{FF2B5EF4-FFF2-40B4-BE49-F238E27FC236}">
              <a16:creationId xmlns=""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3" cstate="email">
          <a:extLst>
            <a:ext uri="{28A0092B-C50C-407E-A947-70E740481C1C}">
              <a14:useLocalDpi xmlns="" xmlns:a14="http://schemas.microsoft.com/office/drawing/2010/main"/>
            </a:ext>
          </a:extLst>
        </a:blip>
        <a:srcRect/>
        <a:stretch>
          <a:fillRect/>
        </a:stretch>
      </xdr:blipFill>
      <xdr:spPr bwMode="auto">
        <a:xfrm>
          <a:off x="7628843" y="20355574"/>
          <a:ext cx="744270" cy="720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1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Matt@runforall.com" TargetMode="External"/><Relationship Id="rId2" Type="http://schemas.openxmlformats.org/officeDocument/2006/relationships/hyperlink" Target="mailto:Matt@runforall.com" TargetMode="External"/><Relationship Id="rId1" Type="http://schemas.openxmlformats.org/officeDocument/2006/relationships/hyperlink" Target="https://www.runforall.com/events/10k/middlesbrough-10k/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140"/>
  <sheetViews>
    <sheetView tabSelected="1" workbookViewId="0">
      <selection activeCell="E125" sqref="E125"/>
    </sheetView>
  </sheetViews>
  <sheetFormatPr defaultColWidth="9.1328125" defaultRowHeight="12.75"/>
  <cols>
    <col min="1" max="1" width="34.46484375" style="15" customWidth="1"/>
    <col min="2" max="2" width="10.86328125" style="15" customWidth="1"/>
    <col min="3" max="3" width="10.06640625" style="15" customWidth="1"/>
    <col min="4" max="4" width="12.796875" style="15" customWidth="1"/>
    <col min="5" max="5" width="53.3984375" style="15" customWidth="1"/>
    <col min="6" max="16384" width="9.1328125" style="15"/>
  </cols>
  <sheetData>
    <row r="1" spans="1:5" ht="25.15">
      <c r="A1" s="208" t="s">
        <v>0</v>
      </c>
      <c r="B1" s="209"/>
      <c r="C1" s="209"/>
      <c r="D1" s="209"/>
      <c r="E1" s="210"/>
    </row>
    <row r="2" spans="1:5" ht="15">
      <c r="A2" s="211" t="s">
        <v>1</v>
      </c>
      <c r="B2" s="212"/>
      <c r="C2" s="212"/>
      <c r="D2" s="212"/>
      <c r="E2" s="213"/>
    </row>
    <row r="3" spans="1:5" ht="13.15">
      <c r="A3" s="214"/>
      <c r="B3" s="215"/>
      <c r="C3" s="215"/>
      <c r="D3" s="215"/>
      <c r="E3" s="216"/>
    </row>
    <row r="4" spans="1:5" ht="30" customHeight="1">
      <c r="A4" s="217"/>
      <c r="B4" s="218"/>
      <c r="C4" s="218"/>
      <c r="D4" s="218"/>
      <c r="E4" s="219"/>
    </row>
    <row r="5" spans="1:5" ht="13.5" thickBot="1">
      <c r="A5" s="220" t="s">
        <v>2</v>
      </c>
      <c r="B5" s="221"/>
      <c r="C5" s="221"/>
      <c r="D5" s="221"/>
      <c r="E5" s="222"/>
    </row>
    <row r="6" spans="1:5" ht="18" customHeight="1">
      <c r="A6" s="16" t="s">
        <v>17</v>
      </c>
      <c r="B6" s="223" t="s">
        <v>97</v>
      </c>
      <c r="C6" s="223"/>
      <c r="D6" s="223"/>
      <c r="E6" s="223"/>
    </row>
    <row r="7" spans="1:5" ht="18" customHeight="1">
      <c r="A7" s="17" t="s">
        <v>33</v>
      </c>
      <c r="B7" s="236"/>
      <c r="C7" s="236"/>
      <c r="D7" s="236"/>
      <c r="E7" s="237"/>
    </row>
    <row r="8" spans="1:5" ht="18" customHeight="1">
      <c r="A8" s="18" t="s">
        <v>24</v>
      </c>
      <c r="B8" s="231" t="s">
        <v>98</v>
      </c>
      <c r="C8" s="231"/>
      <c r="D8" s="231"/>
      <c r="E8" s="231"/>
    </row>
    <row r="9" spans="1:5" ht="18" customHeight="1">
      <c r="A9" s="18" t="s">
        <v>25</v>
      </c>
      <c r="B9" s="231" t="s">
        <v>99</v>
      </c>
      <c r="C9" s="231"/>
      <c r="D9" s="231"/>
      <c r="E9" s="231"/>
    </row>
    <row r="10" spans="1:5" ht="18" customHeight="1">
      <c r="A10" s="18" t="s">
        <v>26</v>
      </c>
      <c r="B10" s="231"/>
      <c r="C10" s="231"/>
      <c r="D10" s="231"/>
      <c r="E10" s="231"/>
    </row>
    <row r="11" spans="1:5" ht="18" customHeight="1">
      <c r="A11" s="18" t="s">
        <v>27</v>
      </c>
      <c r="B11" s="235">
        <v>44507</v>
      </c>
      <c r="C11" s="235"/>
      <c r="D11" s="235"/>
      <c r="E11" s="235"/>
    </row>
    <row r="12" spans="1:5" ht="18" customHeight="1">
      <c r="A12" s="18" t="s">
        <v>41</v>
      </c>
      <c r="B12" s="235">
        <v>44455</v>
      </c>
      <c r="C12" s="235"/>
      <c r="D12" s="235"/>
      <c r="E12" s="235"/>
    </row>
    <row r="13" spans="1:5" ht="18" customHeight="1">
      <c r="A13" s="18" t="s">
        <v>28</v>
      </c>
      <c r="B13" s="231" t="s">
        <v>93</v>
      </c>
      <c r="C13" s="231"/>
      <c r="D13" s="231"/>
      <c r="E13" s="231"/>
    </row>
    <row r="14" spans="1:5" ht="18" customHeight="1">
      <c r="A14" s="19" t="s">
        <v>34</v>
      </c>
      <c r="B14" s="203"/>
      <c r="C14" s="203"/>
      <c r="D14" s="203"/>
      <c r="E14" s="204"/>
    </row>
    <row r="15" spans="1:5" ht="18" customHeight="1">
      <c r="A15" s="20" t="s">
        <v>29</v>
      </c>
      <c r="B15" s="223" t="s">
        <v>100</v>
      </c>
      <c r="C15" s="223"/>
      <c r="D15" s="223"/>
      <c r="E15" s="223"/>
    </row>
    <row r="16" spans="1:5" ht="18" customHeight="1">
      <c r="A16" s="20" t="s">
        <v>82</v>
      </c>
      <c r="B16" s="231" t="s">
        <v>101</v>
      </c>
      <c r="C16" s="231"/>
      <c r="D16" s="231"/>
      <c r="E16" s="231"/>
    </row>
    <row r="17" spans="1:5" ht="18" customHeight="1">
      <c r="A17" s="20" t="s">
        <v>83</v>
      </c>
      <c r="B17" s="232"/>
      <c r="C17" s="232"/>
      <c r="D17" s="232"/>
      <c r="E17" s="232"/>
    </row>
    <row r="18" spans="1:5" ht="18" customHeight="1">
      <c r="A18" s="20" t="s">
        <v>84</v>
      </c>
      <c r="B18" s="231" t="s">
        <v>102</v>
      </c>
      <c r="C18" s="233"/>
      <c r="D18" s="233"/>
      <c r="E18" s="233"/>
    </row>
    <row r="19" spans="1:5" ht="18" customHeight="1">
      <c r="A19" s="20" t="s">
        <v>22</v>
      </c>
      <c r="B19" s="234" t="s">
        <v>103</v>
      </c>
      <c r="C19" s="234"/>
      <c r="D19" s="234"/>
      <c r="E19" s="234"/>
    </row>
    <row r="20" spans="1:5" ht="18" customHeight="1">
      <c r="A20" s="20" t="s">
        <v>23</v>
      </c>
      <c r="B20" s="234" t="s">
        <v>105</v>
      </c>
      <c r="C20" s="223"/>
      <c r="D20" s="223"/>
      <c r="E20" s="223"/>
    </row>
    <row r="21" spans="1:5" ht="18" customHeight="1">
      <c r="A21" s="21" t="s">
        <v>3</v>
      </c>
      <c r="B21" s="228"/>
      <c r="C21" s="228"/>
      <c r="D21" s="228"/>
      <c r="E21" s="228"/>
    </row>
    <row r="22" spans="1:5" ht="18" customHeight="1">
      <c r="A22" s="21" t="s">
        <v>4</v>
      </c>
      <c r="B22" s="230" t="s">
        <v>104</v>
      </c>
      <c r="C22" s="230"/>
      <c r="D22" s="230"/>
      <c r="E22" s="230"/>
    </row>
    <row r="23" spans="1:5" ht="18" customHeight="1">
      <c r="A23" s="19" t="s">
        <v>35</v>
      </c>
      <c r="B23" s="203"/>
      <c r="C23" s="203"/>
      <c r="D23" s="203"/>
      <c r="E23" s="204"/>
    </row>
    <row r="24" spans="1:5" ht="18" customHeight="1">
      <c r="A24" s="22" t="s">
        <v>18</v>
      </c>
      <c r="B24" s="228">
        <v>6</v>
      </c>
      <c r="C24" s="228"/>
      <c r="D24" s="228"/>
      <c r="E24" s="228"/>
    </row>
    <row r="25" spans="1:5" ht="18" customHeight="1">
      <c r="A25" s="22" t="s">
        <v>19</v>
      </c>
      <c r="B25" s="228">
        <v>6</v>
      </c>
      <c r="C25" s="228"/>
      <c r="D25" s="228"/>
      <c r="E25" s="228"/>
    </row>
    <row r="26" spans="1:5" ht="18" customHeight="1">
      <c r="A26" s="22" t="s">
        <v>20</v>
      </c>
      <c r="B26" s="227"/>
      <c r="C26" s="227"/>
      <c r="D26" s="227"/>
      <c r="E26" s="227"/>
    </row>
    <row r="27" spans="1:5" ht="18" customHeight="1">
      <c r="A27" s="22" t="s">
        <v>21</v>
      </c>
      <c r="B27" s="228">
        <v>0</v>
      </c>
      <c r="C27" s="228"/>
      <c r="D27" s="228"/>
      <c r="E27" s="228"/>
    </row>
    <row r="28" spans="1:5" ht="18" customHeight="1">
      <c r="A28" s="19" t="s">
        <v>36</v>
      </c>
      <c r="B28" s="203"/>
      <c r="C28" s="203"/>
      <c r="D28" s="203"/>
      <c r="E28" s="204"/>
    </row>
    <row r="29" spans="1:5" ht="18" customHeight="1">
      <c r="A29" s="23" t="s">
        <v>85</v>
      </c>
      <c r="B29" s="223" t="s">
        <v>106</v>
      </c>
      <c r="C29" s="223"/>
      <c r="D29" s="223"/>
      <c r="E29" s="223"/>
    </row>
    <row r="30" spans="1:5" ht="18" customHeight="1">
      <c r="A30" s="23" t="s">
        <v>86</v>
      </c>
      <c r="B30" s="229" t="s">
        <v>107</v>
      </c>
      <c r="C30" s="229"/>
      <c r="D30" s="229"/>
      <c r="E30" s="229"/>
    </row>
    <row r="31" spans="1:5" ht="18" customHeight="1">
      <c r="A31" s="23" t="s">
        <v>87</v>
      </c>
      <c r="B31" s="223" t="s">
        <v>108</v>
      </c>
      <c r="C31" s="223"/>
      <c r="D31" s="223"/>
      <c r="E31" s="223"/>
    </row>
    <row r="32" spans="1:5" ht="15" customHeight="1">
      <c r="A32" s="19" t="s">
        <v>37</v>
      </c>
      <c r="B32" s="203"/>
      <c r="C32" s="203"/>
      <c r="D32" s="203"/>
      <c r="E32" s="204"/>
    </row>
    <row r="33" spans="1:6" ht="60.1" customHeight="1">
      <c r="A33" s="23" t="s">
        <v>30</v>
      </c>
      <c r="B33" s="223" t="s">
        <v>109</v>
      </c>
      <c r="C33" s="223"/>
      <c r="D33" s="223"/>
      <c r="E33" s="223"/>
      <c r="F33" s="24"/>
    </row>
    <row r="34" spans="1:6" ht="45.1" customHeight="1">
      <c r="A34" s="23" t="s">
        <v>31</v>
      </c>
      <c r="B34" s="223" t="s">
        <v>110</v>
      </c>
      <c r="C34" s="223"/>
      <c r="D34" s="223"/>
      <c r="E34" s="223"/>
    </row>
    <row r="35" spans="1:6" ht="20" customHeight="1">
      <c r="A35" s="23" t="s">
        <v>32</v>
      </c>
      <c r="B35" s="224"/>
      <c r="C35" s="225"/>
      <c r="D35" s="225"/>
      <c r="E35" s="226"/>
    </row>
    <row r="36" spans="1:6" ht="12.95" customHeight="1">
      <c r="A36" s="19" t="s">
        <v>40</v>
      </c>
      <c r="B36" s="203"/>
      <c r="C36" s="203"/>
      <c r="D36" s="203"/>
      <c r="E36" s="204"/>
    </row>
    <row r="37" spans="1:6" ht="45.1" customHeight="1">
      <c r="A37" s="25" t="s">
        <v>38</v>
      </c>
      <c r="B37" s="205"/>
      <c r="C37" s="205"/>
      <c r="D37" s="205"/>
      <c r="E37" s="205"/>
    </row>
    <row r="38" spans="1:6" ht="15" customHeight="1" thickBot="1">
      <c r="A38" s="26" t="s">
        <v>39</v>
      </c>
      <c r="B38" s="206">
        <f>B12</f>
        <v>44455</v>
      </c>
      <c r="C38" s="206"/>
      <c r="D38" s="206"/>
      <c r="E38" s="207"/>
    </row>
    <row r="39" spans="1:6" ht="300" customHeight="1">
      <c r="A39" s="50"/>
      <c r="B39" s="50"/>
      <c r="C39" s="50"/>
      <c r="D39" s="50"/>
      <c r="E39" s="77"/>
    </row>
    <row r="40" spans="1:6" ht="13.15" thickBot="1">
      <c r="A40" s="191"/>
      <c r="B40" s="182"/>
      <c r="C40" s="182"/>
      <c r="D40" s="182"/>
      <c r="E40" s="183"/>
    </row>
    <row r="41" spans="1:6" ht="25.5" thickTop="1">
      <c r="A41" s="197" t="s">
        <v>5</v>
      </c>
      <c r="B41" s="198"/>
      <c r="C41" s="198"/>
      <c r="D41" s="198"/>
      <c r="E41" s="199"/>
    </row>
    <row r="42" spans="1:6" ht="13.9">
      <c r="A42" s="200" t="s">
        <v>6</v>
      </c>
      <c r="B42" s="201"/>
      <c r="C42" s="201"/>
      <c r="D42" s="201"/>
      <c r="E42" s="202"/>
    </row>
    <row r="43" spans="1:6">
      <c r="A43" s="191"/>
      <c r="B43" s="182"/>
      <c r="C43" s="182"/>
      <c r="D43" s="182"/>
      <c r="E43" s="183"/>
    </row>
    <row r="44" spans="1:6">
      <c r="A44" s="191"/>
      <c r="B44" s="182"/>
      <c r="C44" s="182"/>
      <c r="D44" s="182"/>
      <c r="E44" s="183"/>
    </row>
    <row r="45" spans="1:6" ht="13.15">
      <c r="A45" s="166" t="s">
        <v>33</v>
      </c>
      <c r="B45" s="167"/>
      <c r="C45" s="167"/>
      <c r="D45" s="167"/>
      <c r="E45" s="168"/>
    </row>
    <row r="46" spans="1:6">
      <c r="A46" s="44" t="s">
        <v>43</v>
      </c>
      <c r="B46" s="196">
        <v>44454</v>
      </c>
      <c r="C46" s="196"/>
      <c r="D46" s="196"/>
      <c r="E46" s="196"/>
    </row>
    <row r="47" spans="1:6">
      <c r="A47" s="44" t="s">
        <v>7</v>
      </c>
      <c r="B47" s="192" t="s">
        <v>94</v>
      </c>
      <c r="C47" s="192"/>
      <c r="D47" s="192"/>
      <c r="E47" s="192"/>
    </row>
    <row r="48" spans="1:6">
      <c r="A48" s="2" t="s">
        <v>42</v>
      </c>
      <c r="B48" s="192">
        <v>0.45</v>
      </c>
      <c r="C48" s="192"/>
      <c r="D48" s="192"/>
      <c r="E48" s="192"/>
    </row>
    <row r="49" spans="1:5">
      <c r="A49" s="2" t="s">
        <v>8</v>
      </c>
      <c r="B49" s="192" t="s">
        <v>93</v>
      </c>
      <c r="C49" s="192"/>
      <c r="D49" s="192"/>
      <c r="E49" s="192"/>
    </row>
    <row r="50" spans="1:5" ht="25.5">
      <c r="A50" s="3" t="s">
        <v>44</v>
      </c>
      <c r="B50" s="192" t="s">
        <v>9</v>
      </c>
      <c r="C50" s="192"/>
      <c r="D50" s="192"/>
      <c r="E50" s="192"/>
    </row>
    <row r="51" spans="1:5">
      <c r="A51" s="193"/>
      <c r="B51" s="194"/>
      <c r="C51" s="194"/>
      <c r="D51" s="194"/>
      <c r="E51" s="195"/>
    </row>
    <row r="52" spans="1:5" ht="13.15">
      <c r="A52" s="166"/>
      <c r="B52" s="167"/>
      <c r="C52" s="167"/>
      <c r="D52" s="167"/>
      <c r="E52" s="168"/>
    </row>
    <row r="53" spans="1:5">
      <c r="A53" s="4" t="s">
        <v>45</v>
      </c>
      <c r="B53" s="178" t="s">
        <v>111</v>
      </c>
      <c r="C53" s="179"/>
      <c r="D53" s="179"/>
      <c r="E53" s="180"/>
    </row>
    <row r="54" spans="1:5">
      <c r="A54" s="5" t="s">
        <v>46</v>
      </c>
      <c r="B54" s="181" t="s">
        <v>112</v>
      </c>
      <c r="C54" s="182"/>
      <c r="D54" s="182"/>
      <c r="E54" s="183"/>
    </row>
    <row r="55" spans="1:5" ht="13.15" thickBot="1">
      <c r="A55" s="191"/>
      <c r="B55" s="182"/>
      <c r="C55" s="182"/>
      <c r="D55" s="182"/>
      <c r="E55" s="183"/>
    </row>
    <row r="56" spans="1:5" ht="20.100000000000001" customHeight="1" thickBot="1">
      <c r="A56" s="52"/>
      <c r="B56" s="53" t="s">
        <v>48</v>
      </c>
      <c r="C56" s="13" t="s">
        <v>49</v>
      </c>
      <c r="D56" s="61" t="s">
        <v>10</v>
      </c>
      <c r="E56" s="61"/>
    </row>
    <row r="57" spans="1:5" ht="20.100000000000001" customHeight="1">
      <c r="A57" s="11" t="s">
        <v>11</v>
      </c>
      <c r="B57" s="63">
        <v>66300</v>
      </c>
      <c r="C57" s="64">
        <v>71311</v>
      </c>
      <c r="D57" s="65">
        <f>IF(C57-B57&lt;0,(100000+C57)-B57,C57-B57)</f>
        <v>5011</v>
      </c>
      <c r="E57" s="59"/>
    </row>
    <row r="58" spans="1:5" ht="20.100000000000001" customHeight="1">
      <c r="A58" s="6" t="s">
        <v>12</v>
      </c>
      <c r="B58" s="64">
        <v>71300</v>
      </c>
      <c r="C58" s="66">
        <v>76311</v>
      </c>
      <c r="D58" s="65">
        <f t="shared" ref="D58:D60" si="0">IF(C58-B58&lt;0,(100000+C58)-B58,C58-B58)</f>
        <v>5011</v>
      </c>
      <c r="E58" s="59"/>
    </row>
    <row r="59" spans="1:5" ht="20.100000000000001" customHeight="1">
      <c r="A59" s="6" t="s">
        <v>13</v>
      </c>
      <c r="B59" s="66">
        <v>76300</v>
      </c>
      <c r="C59" s="67">
        <v>81310</v>
      </c>
      <c r="D59" s="65">
        <f t="shared" si="0"/>
        <v>5010</v>
      </c>
      <c r="E59" s="59"/>
    </row>
    <row r="60" spans="1:5" ht="20.100000000000001" customHeight="1" thickBot="1">
      <c r="A60" s="14" t="s">
        <v>14</v>
      </c>
      <c r="B60" s="68">
        <v>81300</v>
      </c>
      <c r="C60" s="68">
        <v>86312</v>
      </c>
      <c r="D60" s="65">
        <f t="shared" si="0"/>
        <v>5012</v>
      </c>
      <c r="E60" s="59"/>
    </row>
    <row r="61" spans="1:5" ht="15">
      <c r="A61" s="187" t="s">
        <v>47</v>
      </c>
      <c r="B61" s="188"/>
      <c r="C61" s="188"/>
      <c r="D61" s="60">
        <f>AVERAGE(D57:D60)</f>
        <v>5011</v>
      </c>
      <c r="E61" s="60"/>
    </row>
    <row r="62" spans="1:5">
      <c r="A62" s="185"/>
      <c r="B62" s="185"/>
      <c r="C62" s="185"/>
      <c r="D62" s="185"/>
      <c r="E62" s="51"/>
    </row>
    <row r="63" spans="1:5" ht="12.95" customHeight="1">
      <c r="A63" s="189" t="s">
        <v>53</v>
      </c>
      <c r="B63" s="190"/>
      <c r="C63" s="190"/>
      <c r="D63" s="190"/>
      <c r="E63" s="51"/>
    </row>
    <row r="64" spans="1:5" ht="26.25">
      <c r="A64" s="54" t="s">
        <v>91</v>
      </c>
      <c r="B64" s="184">
        <v>0</v>
      </c>
      <c r="C64" s="184"/>
      <c r="D64" s="184"/>
      <c r="E64" s="184"/>
    </row>
    <row r="65" spans="1:5" ht="13.15">
      <c r="A65" s="7" t="s">
        <v>54</v>
      </c>
      <c r="B65" s="185">
        <f>1.001+(0.001*B64)</f>
        <v>1.0009999999999999</v>
      </c>
      <c r="C65" s="185"/>
      <c r="D65" s="185"/>
      <c r="E65" s="185"/>
    </row>
    <row r="66" spans="1:5" ht="13.15">
      <c r="A66" s="8" t="s">
        <v>56</v>
      </c>
      <c r="B66" s="186">
        <f>(D61/B48)*B65</f>
        <v>11146.691111111109</v>
      </c>
      <c r="C66" s="186"/>
      <c r="D66" s="186"/>
      <c r="E66" s="186"/>
    </row>
    <row r="67" spans="1:5" ht="13.15">
      <c r="A67" s="8" t="s">
        <v>57</v>
      </c>
      <c r="B67" s="186">
        <f>B66*1.609344</f>
        <v>17938.860459519998</v>
      </c>
      <c r="C67" s="186"/>
      <c r="D67" s="186"/>
      <c r="E67" s="186"/>
    </row>
    <row r="68" spans="1:5" ht="39.4">
      <c r="A68" s="8" t="s">
        <v>92</v>
      </c>
      <c r="B68" s="186" t="s">
        <v>88</v>
      </c>
      <c r="C68" s="186"/>
      <c r="D68" s="186"/>
      <c r="E68" s="186"/>
    </row>
    <row r="69" spans="1:5">
      <c r="A69" s="175"/>
      <c r="B69" s="176"/>
      <c r="C69" s="176"/>
      <c r="D69" s="176"/>
      <c r="E69" s="177"/>
    </row>
    <row r="70" spans="1:5" ht="13.25" customHeight="1">
      <c r="A70" s="166" t="s">
        <v>50</v>
      </c>
      <c r="B70" s="167"/>
      <c r="C70" s="167"/>
      <c r="D70" s="167"/>
      <c r="E70" s="168"/>
    </row>
    <row r="71" spans="1:5">
      <c r="A71" s="9" t="s">
        <v>45</v>
      </c>
      <c r="B71" s="178" t="s">
        <v>113</v>
      </c>
      <c r="C71" s="179"/>
      <c r="D71" s="179"/>
      <c r="E71" s="180"/>
    </row>
    <row r="72" spans="1:5">
      <c r="A72" s="5" t="s">
        <v>46</v>
      </c>
      <c r="B72" s="181" t="s">
        <v>114</v>
      </c>
      <c r="C72" s="182"/>
      <c r="D72" s="182"/>
      <c r="E72" s="183"/>
    </row>
    <row r="73" spans="1:5" ht="13.15" thickBot="1">
      <c r="A73" s="175"/>
      <c r="B73" s="176"/>
      <c r="C73" s="176"/>
      <c r="D73" s="176"/>
      <c r="E73" s="177"/>
    </row>
    <row r="74" spans="1:5" ht="13.15" thickBot="1">
      <c r="A74" s="12"/>
      <c r="B74" s="13" t="s">
        <v>48</v>
      </c>
      <c r="C74" s="13" t="s">
        <v>49</v>
      </c>
      <c r="D74" s="61" t="s">
        <v>10</v>
      </c>
      <c r="E74" s="61"/>
    </row>
    <row r="75" spans="1:5" ht="20.100000000000001" customHeight="1">
      <c r="A75" s="69" t="s">
        <v>11</v>
      </c>
      <c r="B75" s="70">
        <v>18150</v>
      </c>
      <c r="C75" s="71">
        <v>23160</v>
      </c>
      <c r="D75" s="65">
        <f>IF(C75-B75&lt;0,(100000+C75)-B75,C75-B75)</f>
        <v>5010</v>
      </c>
      <c r="E75" s="59"/>
    </row>
    <row r="76" spans="1:5" ht="20.100000000000001" customHeight="1">
      <c r="A76" s="72" t="s">
        <v>12</v>
      </c>
      <c r="B76" s="71">
        <v>23200</v>
      </c>
      <c r="C76" s="73">
        <v>28209</v>
      </c>
      <c r="D76" s="65">
        <f t="shared" ref="D76:D78" si="1">IF(C76-B76&lt;0,(100000+C76)-B76,C76-B76)</f>
        <v>5009</v>
      </c>
      <c r="E76" s="59"/>
    </row>
    <row r="77" spans="1:5" ht="20.100000000000001" customHeight="1">
      <c r="A77" s="72" t="s">
        <v>13</v>
      </c>
      <c r="B77" s="73">
        <v>28200</v>
      </c>
      <c r="C77" s="74">
        <v>33209</v>
      </c>
      <c r="D77" s="65">
        <f t="shared" si="1"/>
        <v>5009</v>
      </c>
      <c r="E77" s="59"/>
    </row>
    <row r="78" spans="1:5" ht="20.100000000000001" customHeight="1" thickBot="1">
      <c r="A78" s="72" t="s">
        <v>14</v>
      </c>
      <c r="B78" s="74">
        <v>33200</v>
      </c>
      <c r="C78" s="75">
        <v>38210</v>
      </c>
      <c r="D78" s="65">
        <f t="shared" si="1"/>
        <v>5010</v>
      </c>
      <c r="E78" s="59"/>
    </row>
    <row r="79" spans="1:5" ht="20.100000000000001" customHeight="1" thickBot="1">
      <c r="A79" s="173" t="s">
        <v>47</v>
      </c>
      <c r="B79" s="174"/>
      <c r="C79" s="174"/>
      <c r="D79" s="76">
        <f>AVERAGE(D75:D78)</f>
        <v>5009.5</v>
      </c>
      <c r="E79" s="62"/>
    </row>
    <row r="80" spans="1:5">
      <c r="A80" s="175"/>
      <c r="B80" s="176"/>
      <c r="C80" s="176"/>
      <c r="D80" s="176"/>
      <c r="E80" s="177"/>
    </row>
    <row r="81" spans="1:5" ht="13.15">
      <c r="A81" s="10" t="s">
        <v>58</v>
      </c>
      <c r="B81" s="172">
        <f>(D79/B48)*B65</f>
        <v>11143.354444444443</v>
      </c>
      <c r="C81" s="172"/>
      <c r="D81" s="172"/>
      <c r="E81" s="172"/>
    </row>
    <row r="82" spans="1:5" ht="13.15">
      <c r="A82" s="10" t="s">
        <v>59</v>
      </c>
      <c r="B82" s="172">
        <f>B81*1.609344</f>
        <v>17933.490615039998</v>
      </c>
      <c r="C82" s="172"/>
      <c r="D82" s="172"/>
      <c r="E82" s="172"/>
    </row>
    <row r="83" spans="1:5" ht="13.15">
      <c r="A83" s="153"/>
      <c r="B83" s="154"/>
      <c r="C83" s="154"/>
      <c r="D83" s="154"/>
      <c r="E83" s="155"/>
    </row>
    <row r="84" spans="1:5" ht="13.25" customHeight="1">
      <c r="A84" s="166" t="s">
        <v>55</v>
      </c>
      <c r="B84" s="167"/>
      <c r="C84" s="167"/>
      <c r="D84" s="167"/>
      <c r="E84" s="168"/>
    </row>
    <row r="85" spans="1:5" ht="13.15">
      <c r="A85" s="169" t="s">
        <v>15</v>
      </c>
      <c r="B85" s="170"/>
      <c r="C85" s="170"/>
      <c r="D85" s="170"/>
      <c r="E85" s="171"/>
    </row>
    <row r="86" spans="1:5" ht="13.15">
      <c r="A86" s="10" t="s">
        <v>69</v>
      </c>
      <c r="B86" s="172">
        <f>MAX(B81,B66)</f>
        <v>11146.691111111109</v>
      </c>
      <c r="C86" s="172"/>
      <c r="D86" s="172"/>
      <c r="E86" s="172"/>
    </row>
    <row r="87" spans="1:5" ht="12.95" customHeight="1">
      <c r="A87" s="10" t="s">
        <v>70</v>
      </c>
      <c r="B87" s="172">
        <f>MAX(B82,B67)</f>
        <v>17938.860459519998</v>
      </c>
      <c r="C87" s="172"/>
      <c r="D87" s="172"/>
      <c r="E87" s="172"/>
    </row>
    <row r="88" spans="1:5" ht="13.15">
      <c r="A88" s="153"/>
      <c r="B88" s="154"/>
      <c r="C88" s="154"/>
      <c r="D88" s="154"/>
      <c r="E88" s="155"/>
    </row>
    <row r="89" spans="1:5">
      <c r="A89" s="156" t="s">
        <v>51</v>
      </c>
      <c r="B89" s="157"/>
      <c r="C89" s="157"/>
      <c r="D89" s="157"/>
      <c r="E89" s="158"/>
    </row>
    <row r="90" spans="1:5" ht="30" customHeight="1">
      <c r="A90" s="159"/>
      <c r="B90" s="160"/>
      <c r="C90" s="160"/>
      <c r="D90" s="160"/>
      <c r="E90" s="161"/>
    </row>
    <row r="91" spans="1:5" ht="30" customHeight="1">
      <c r="A91" s="162" t="s">
        <v>52</v>
      </c>
      <c r="B91" s="163"/>
      <c r="C91" s="163"/>
      <c r="D91" s="163"/>
      <c r="E91" s="164"/>
    </row>
    <row r="92" spans="1:5" ht="30" customHeight="1">
      <c r="A92" s="8" t="s">
        <v>96</v>
      </c>
      <c r="B92" s="165"/>
      <c r="C92" s="165"/>
      <c r="D92" s="165"/>
      <c r="E92" s="165"/>
    </row>
    <row r="93" spans="1:5" ht="13.5" thickBot="1">
      <c r="A93" s="1" t="s">
        <v>39</v>
      </c>
      <c r="B93" s="140">
        <f>B12</f>
        <v>44455</v>
      </c>
      <c r="C93" s="141"/>
      <c r="D93" s="141"/>
      <c r="E93" s="142"/>
    </row>
    <row r="94" spans="1:5" ht="210" customHeight="1">
      <c r="A94" s="50"/>
      <c r="B94" s="50"/>
      <c r="C94" s="50"/>
      <c r="D94" s="50"/>
      <c r="E94" s="78"/>
    </row>
    <row r="95" spans="1:5" ht="13.15" thickBot="1">
      <c r="A95" s="50"/>
      <c r="B95" s="50"/>
      <c r="C95" s="50"/>
      <c r="D95" s="50"/>
      <c r="E95" s="55"/>
    </row>
    <row r="96" spans="1:5" ht="25.15">
      <c r="A96" s="143" t="s">
        <v>16</v>
      </c>
      <c r="B96" s="144"/>
      <c r="C96" s="144"/>
      <c r="D96" s="144"/>
      <c r="E96" s="145"/>
    </row>
    <row r="97" spans="1:5" ht="13.9">
      <c r="A97" s="146" t="s">
        <v>90</v>
      </c>
      <c r="B97" s="147"/>
      <c r="C97" s="147"/>
      <c r="D97" s="147"/>
      <c r="E97" s="148"/>
    </row>
    <row r="98" spans="1:5">
      <c r="A98" s="28"/>
      <c r="B98" s="45"/>
      <c r="C98" s="45"/>
      <c r="D98" s="45"/>
      <c r="E98" s="56"/>
    </row>
    <row r="99" spans="1:5" ht="13.15" thickBot="1">
      <c r="A99" s="28"/>
      <c r="B99" s="45"/>
      <c r="C99" s="45"/>
      <c r="D99" s="45"/>
      <c r="E99" s="56"/>
    </row>
    <row r="100" spans="1:5" ht="13.5" thickBot="1">
      <c r="A100" s="149" t="s">
        <v>33</v>
      </c>
      <c r="B100" s="125"/>
      <c r="C100" s="125"/>
      <c r="D100" s="125"/>
      <c r="E100" s="126"/>
    </row>
    <row r="101" spans="1:5" ht="13.15">
      <c r="A101" s="29" t="s">
        <v>24</v>
      </c>
      <c r="B101" s="150" t="str">
        <f>B8</f>
        <v>Middlesbrough 10K</v>
      </c>
      <c r="C101" s="151"/>
      <c r="D101" s="151"/>
      <c r="E101" s="152"/>
    </row>
    <row r="102" spans="1:5" ht="13.15">
      <c r="A102" s="30" t="s">
        <v>60</v>
      </c>
      <c r="B102" s="127">
        <f>B12</f>
        <v>44455</v>
      </c>
      <c r="C102" s="128"/>
      <c r="D102" s="128"/>
      <c r="E102" s="129"/>
    </row>
    <row r="103" spans="1:5" ht="13.5" thickBot="1">
      <c r="A103" s="31" t="s">
        <v>61</v>
      </c>
      <c r="B103" s="130" t="s">
        <v>93</v>
      </c>
      <c r="C103" s="131"/>
      <c r="D103" s="131"/>
      <c r="E103" s="132"/>
    </row>
    <row r="104" spans="1:5" ht="13.5" thickBot="1">
      <c r="A104" s="133" t="s">
        <v>37</v>
      </c>
      <c r="B104" s="134"/>
      <c r="C104" s="134"/>
      <c r="D104" s="135"/>
      <c r="E104" s="136"/>
    </row>
    <row r="105" spans="1:5" ht="13.15">
      <c r="A105" s="32" t="s">
        <v>62</v>
      </c>
      <c r="B105" s="137" t="s">
        <v>115</v>
      </c>
      <c r="C105" s="138"/>
      <c r="D105" s="138"/>
      <c r="E105" s="139"/>
    </row>
    <row r="106" spans="1:5" ht="13.15">
      <c r="A106" s="33" t="s">
        <v>46</v>
      </c>
      <c r="B106" s="114" t="s">
        <v>116</v>
      </c>
      <c r="C106" s="115"/>
      <c r="D106" s="115"/>
      <c r="E106" s="116"/>
    </row>
    <row r="107" spans="1:5" ht="13.15">
      <c r="A107" s="33" t="s">
        <v>63</v>
      </c>
      <c r="B107" s="111" t="s">
        <v>117</v>
      </c>
      <c r="C107" s="112"/>
      <c r="D107" s="112"/>
      <c r="E107" s="113"/>
    </row>
    <row r="108" spans="1:5" ht="13.15">
      <c r="A108" s="33" t="s">
        <v>46</v>
      </c>
      <c r="B108" s="114" t="s">
        <v>118</v>
      </c>
      <c r="C108" s="115"/>
      <c r="D108" s="115"/>
      <c r="E108" s="116"/>
    </row>
    <row r="109" spans="1:5" ht="13.15">
      <c r="A109" s="33" t="s">
        <v>71</v>
      </c>
      <c r="B109" s="117">
        <f>B66</f>
        <v>11146.691111111109</v>
      </c>
      <c r="C109" s="118"/>
      <c r="D109" s="118"/>
      <c r="E109" s="119"/>
    </row>
    <row r="110" spans="1:5" ht="13.5" thickBot="1">
      <c r="A110" s="34" t="s">
        <v>72</v>
      </c>
      <c r="B110" s="120">
        <f>B67</f>
        <v>17938.860459519998</v>
      </c>
      <c r="C110" s="121"/>
      <c r="D110" s="121"/>
      <c r="E110" s="122"/>
    </row>
    <row r="111" spans="1:5" ht="13.5" thickBot="1">
      <c r="A111" s="123" t="s">
        <v>68</v>
      </c>
      <c r="B111" s="124"/>
      <c r="C111" s="124"/>
      <c r="D111" s="125"/>
      <c r="E111" s="126"/>
    </row>
    <row r="112" spans="1:5">
      <c r="A112" s="46" t="s">
        <v>89</v>
      </c>
      <c r="B112" s="106" t="s">
        <v>64</v>
      </c>
      <c r="C112" s="108" t="s">
        <v>65</v>
      </c>
      <c r="D112" s="106" t="s">
        <v>66</v>
      </c>
      <c r="E112" s="106" t="s">
        <v>67</v>
      </c>
    </row>
    <row r="113" spans="1:5">
      <c r="A113" s="47"/>
      <c r="B113" s="107"/>
      <c r="C113" s="109"/>
      <c r="D113" s="109"/>
      <c r="E113" s="110"/>
    </row>
    <row r="114" spans="1:5" ht="40.049999999999997" customHeight="1">
      <c r="A114" s="82"/>
      <c r="B114" s="48"/>
      <c r="C114" s="43"/>
      <c r="D114" s="49"/>
      <c r="E114" s="57" t="s">
        <v>95</v>
      </c>
    </row>
    <row r="115" spans="1:5" ht="35.1" customHeight="1">
      <c r="A115" s="35" t="s">
        <v>124</v>
      </c>
      <c r="B115" s="27">
        <v>41600</v>
      </c>
      <c r="C115" s="36">
        <v>0</v>
      </c>
      <c r="D115" s="27">
        <v>0</v>
      </c>
      <c r="E115" s="27" t="s">
        <v>132</v>
      </c>
    </row>
    <row r="116" spans="1:5" ht="35.1" customHeight="1">
      <c r="A116" s="35" t="s">
        <v>123</v>
      </c>
      <c r="B116" s="27">
        <v>52747</v>
      </c>
      <c r="C116" s="36">
        <f>IF(B116&gt;B115,B116-B115,100000+B116-B115)</f>
        <v>11147</v>
      </c>
      <c r="D116" s="27">
        <f t="shared" ref="D116:D124" si="2">D115+C116</f>
        <v>11147</v>
      </c>
      <c r="E116" s="27" t="s">
        <v>133</v>
      </c>
    </row>
    <row r="117" spans="1:5" ht="35.1" customHeight="1">
      <c r="A117" s="35" t="s">
        <v>122</v>
      </c>
      <c r="B117" s="27">
        <v>63485</v>
      </c>
      <c r="C117" s="36">
        <f t="shared" ref="C117:C124" si="3">IF(B117&gt;B116,B117-B116,100000+B117-B116)</f>
        <v>10738</v>
      </c>
      <c r="D117" s="27">
        <f t="shared" si="2"/>
        <v>21885</v>
      </c>
      <c r="E117" s="27" t="s">
        <v>119</v>
      </c>
    </row>
    <row r="118" spans="1:5" ht="35.1" customHeight="1">
      <c r="A118" s="35" t="s">
        <v>120</v>
      </c>
      <c r="B118" s="27">
        <v>65526</v>
      </c>
      <c r="C118" s="36">
        <v>0</v>
      </c>
      <c r="D118" s="27">
        <v>0</v>
      </c>
      <c r="E118" s="27" t="s">
        <v>134</v>
      </c>
    </row>
    <row r="119" spans="1:5" ht="35.1" customHeight="1">
      <c r="A119" s="35" t="s">
        <v>121</v>
      </c>
      <c r="B119" s="27">
        <v>65934</v>
      </c>
      <c r="C119" s="36">
        <v>409</v>
      </c>
      <c r="D119" s="27">
        <v>22294</v>
      </c>
      <c r="E119" s="27" t="s">
        <v>135</v>
      </c>
    </row>
    <row r="120" spans="1:5" ht="35.1" customHeight="1">
      <c r="A120" s="35" t="s">
        <v>125</v>
      </c>
      <c r="B120" s="27">
        <v>77081</v>
      </c>
      <c r="C120" s="36">
        <f t="shared" si="3"/>
        <v>11147</v>
      </c>
      <c r="D120" s="27">
        <f t="shared" si="2"/>
        <v>33441</v>
      </c>
      <c r="E120" s="27" t="s">
        <v>136</v>
      </c>
    </row>
    <row r="121" spans="1:5" ht="35.1" customHeight="1">
      <c r="A121" s="35" t="s">
        <v>126</v>
      </c>
      <c r="B121" s="27">
        <v>88228</v>
      </c>
      <c r="C121" s="36">
        <f t="shared" si="3"/>
        <v>11147</v>
      </c>
      <c r="D121" s="27">
        <f t="shared" si="2"/>
        <v>44588</v>
      </c>
      <c r="E121" s="27" t="s">
        <v>137</v>
      </c>
    </row>
    <row r="122" spans="1:5" ht="35.1" customHeight="1">
      <c r="A122" s="35" t="s">
        <v>138</v>
      </c>
      <c r="B122" s="27">
        <v>99375</v>
      </c>
      <c r="C122" s="36">
        <f t="shared" si="3"/>
        <v>11147</v>
      </c>
      <c r="D122" s="27">
        <f t="shared" si="2"/>
        <v>55735</v>
      </c>
      <c r="E122" s="27" t="s">
        <v>139</v>
      </c>
    </row>
    <row r="123" spans="1:5" ht="35.1" customHeight="1">
      <c r="A123" s="35" t="s">
        <v>140</v>
      </c>
      <c r="B123" s="27">
        <v>10522</v>
      </c>
      <c r="C123" s="36">
        <f t="shared" si="3"/>
        <v>11147</v>
      </c>
      <c r="D123" s="27">
        <f t="shared" si="2"/>
        <v>66882</v>
      </c>
      <c r="E123" s="27" t="s">
        <v>141</v>
      </c>
    </row>
    <row r="124" spans="1:5" ht="35.1" customHeight="1">
      <c r="A124" s="35" t="s">
        <v>142</v>
      </c>
      <c r="B124" s="27">
        <v>21669</v>
      </c>
      <c r="C124" s="36">
        <f t="shared" si="3"/>
        <v>11147</v>
      </c>
      <c r="D124" s="27">
        <f t="shared" si="2"/>
        <v>78029</v>
      </c>
      <c r="E124" s="27" t="s">
        <v>143</v>
      </c>
    </row>
    <row r="125" spans="1:5" ht="35.1" customHeight="1">
      <c r="A125" s="79" t="s">
        <v>144</v>
      </c>
      <c r="B125" s="80">
        <v>32816</v>
      </c>
      <c r="C125" s="81">
        <f>IF(B125&gt;B124,B125-B124,100000+B125-B124)</f>
        <v>11147</v>
      </c>
      <c r="D125" s="80">
        <f>D124+C125</f>
        <v>89176</v>
      </c>
      <c r="E125" s="80" t="s">
        <v>146</v>
      </c>
    </row>
    <row r="126" spans="1:5" ht="35" customHeight="1">
      <c r="A126" s="27" t="s">
        <v>127</v>
      </c>
      <c r="B126" s="27">
        <v>55033</v>
      </c>
      <c r="C126" s="81">
        <f>IF(B126&gt;B125,B126-B125,100000+B126-B125)</f>
        <v>22217</v>
      </c>
      <c r="D126" s="80">
        <f>D125+C126</f>
        <v>111393</v>
      </c>
      <c r="E126" s="27" t="s">
        <v>128</v>
      </c>
    </row>
    <row r="127" spans="1:5" ht="35" customHeight="1">
      <c r="A127" s="27" t="s">
        <v>129</v>
      </c>
      <c r="B127" s="27">
        <v>75157</v>
      </c>
      <c r="C127" s="81">
        <v>0</v>
      </c>
      <c r="D127" s="80">
        <v>0</v>
      </c>
      <c r="E127" s="27"/>
    </row>
    <row r="128" spans="1:5" ht="35" customHeight="1">
      <c r="A128" s="27" t="s">
        <v>130</v>
      </c>
      <c r="B128" s="27">
        <v>86304</v>
      </c>
      <c r="C128" s="81">
        <f>IF(B128&gt;B127,B128-B127,100000+B128-B127)</f>
        <v>11147</v>
      </c>
      <c r="D128" s="80">
        <f>D127+C128</f>
        <v>11147</v>
      </c>
      <c r="E128" s="27"/>
    </row>
    <row r="129" spans="1:5" ht="35" customHeight="1">
      <c r="A129" s="27" t="s">
        <v>131</v>
      </c>
      <c r="B129" s="27">
        <v>97454</v>
      </c>
      <c r="C129" s="81">
        <v>11151</v>
      </c>
      <c r="D129" s="80">
        <f>D128+C129</f>
        <v>22298</v>
      </c>
      <c r="E129" s="27" t="s">
        <v>145</v>
      </c>
    </row>
    <row r="130" spans="1:5" ht="35.1" customHeight="1" thickBot="1">
      <c r="A130" s="94"/>
      <c r="B130" s="95"/>
      <c r="C130" s="95"/>
      <c r="D130" s="95"/>
      <c r="E130" s="96"/>
    </row>
    <row r="131" spans="1:5" ht="13.15">
      <c r="A131" s="37" t="s">
        <v>73</v>
      </c>
      <c r="B131" s="97">
        <f>MAX(B81,B66)</f>
        <v>11146.691111111109</v>
      </c>
      <c r="C131" s="98"/>
      <c r="D131" s="98"/>
      <c r="E131" s="99"/>
    </row>
    <row r="132" spans="1:5" ht="13.5" thickBot="1">
      <c r="A132" s="38" t="s">
        <v>74</v>
      </c>
      <c r="B132" s="100">
        <f>MAX(B82,B67)</f>
        <v>17938.860459519998</v>
      </c>
      <c r="C132" s="101"/>
      <c r="D132" s="101"/>
      <c r="E132" s="102"/>
    </row>
    <row r="133" spans="1:5" ht="13.15">
      <c r="A133" s="39"/>
      <c r="B133" s="40"/>
      <c r="C133" s="40"/>
      <c r="D133" s="40"/>
      <c r="E133" s="58"/>
    </row>
    <row r="134" spans="1:5" ht="13.15">
      <c r="A134" s="103" t="s">
        <v>75</v>
      </c>
      <c r="B134" s="104"/>
      <c r="C134" s="104"/>
      <c r="D134" s="104"/>
      <c r="E134" s="105"/>
    </row>
    <row r="135" spans="1:5" ht="13.15">
      <c r="A135" s="41" t="s">
        <v>76</v>
      </c>
      <c r="B135" s="83">
        <f>IF(B131&gt;B109,B131-B109,0)</f>
        <v>0</v>
      </c>
      <c r="C135" s="84"/>
      <c r="D135" s="84"/>
      <c r="E135" s="85"/>
    </row>
    <row r="136" spans="1:5" ht="13.15">
      <c r="A136" s="42" t="s">
        <v>77</v>
      </c>
      <c r="B136" s="83">
        <f>IF(B132&gt;B110,B132-B110,0)</f>
        <v>0</v>
      </c>
      <c r="C136" s="84"/>
      <c r="D136" s="84"/>
      <c r="E136" s="85"/>
    </row>
    <row r="137" spans="1:5" ht="13.15">
      <c r="A137" s="39" t="s">
        <v>79</v>
      </c>
      <c r="B137" s="86">
        <v>10000</v>
      </c>
      <c r="C137" s="87"/>
      <c r="D137" s="87"/>
      <c r="E137" s="88"/>
    </row>
    <row r="138" spans="1:5" ht="13.15">
      <c r="A138" s="33" t="s">
        <v>78</v>
      </c>
      <c r="B138" s="83">
        <f>(B137/1000)*B135</f>
        <v>0</v>
      </c>
      <c r="C138" s="84"/>
      <c r="D138" s="84"/>
      <c r="E138" s="85"/>
    </row>
    <row r="139" spans="1:5" ht="13.15">
      <c r="A139" s="33" t="s">
        <v>81</v>
      </c>
      <c r="B139" s="83">
        <f>B138*((1/B131)*1000)</f>
        <v>0</v>
      </c>
      <c r="C139" s="89"/>
      <c r="D139" s="89"/>
      <c r="E139" s="90"/>
    </row>
    <row r="140" spans="1:5" ht="13.5" thickBot="1">
      <c r="A140" s="91" t="s">
        <v>80</v>
      </c>
      <c r="B140" s="92"/>
      <c r="C140" s="92"/>
      <c r="D140" s="92"/>
      <c r="E140" s="93"/>
    </row>
  </sheetData>
  <mergeCells count="110">
    <mergeCell ref="B11:E11"/>
    <mergeCell ref="B12:E12"/>
    <mergeCell ref="B13:E13"/>
    <mergeCell ref="B14:E14"/>
    <mergeCell ref="B15:E15"/>
    <mergeCell ref="B6:E6"/>
    <mergeCell ref="B7:E7"/>
    <mergeCell ref="B8:E8"/>
    <mergeCell ref="B9:E9"/>
    <mergeCell ref="B10:E10"/>
    <mergeCell ref="B22:E22"/>
    <mergeCell ref="B23:E23"/>
    <mergeCell ref="B24:E24"/>
    <mergeCell ref="B25:E25"/>
    <mergeCell ref="B16:E16"/>
    <mergeCell ref="B17:E17"/>
    <mergeCell ref="B18:E18"/>
    <mergeCell ref="B19:E19"/>
    <mergeCell ref="B20:E20"/>
    <mergeCell ref="A40:E40"/>
    <mergeCell ref="A41:E41"/>
    <mergeCell ref="A42:E42"/>
    <mergeCell ref="A43:E43"/>
    <mergeCell ref="A44:E44"/>
    <mergeCell ref="B36:E36"/>
    <mergeCell ref="B37:E37"/>
    <mergeCell ref="B38:E38"/>
    <mergeCell ref="A1:E1"/>
    <mergeCell ref="A2:E2"/>
    <mergeCell ref="A3:E3"/>
    <mergeCell ref="A4:E4"/>
    <mergeCell ref="A5:E5"/>
    <mergeCell ref="B31:E31"/>
    <mergeCell ref="B32:E32"/>
    <mergeCell ref="B33:E33"/>
    <mergeCell ref="B34:E34"/>
    <mergeCell ref="B35:E35"/>
    <mergeCell ref="B26:E26"/>
    <mergeCell ref="B27:E27"/>
    <mergeCell ref="B28:E28"/>
    <mergeCell ref="B29:E29"/>
    <mergeCell ref="B30:E30"/>
    <mergeCell ref="B21:E21"/>
    <mergeCell ref="B50:E50"/>
    <mergeCell ref="A51:E51"/>
    <mergeCell ref="A52:E52"/>
    <mergeCell ref="B53:E53"/>
    <mergeCell ref="B54:E54"/>
    <mergeCell ref="A45:E45"/>
    <mergeCell ref="B46:E46"/>
    <mergeCell ref="B47:E47"/>
    <mergeCell ref="B48:E48"/>
    <mergeCell ref="B49:E49"/>
    <mergeCell ref="B64:E64"/>
    <mergeCell ref="B65:E65"/>
    <mergeCell ref="B66:E66"/>
    <mergeCell ref="B67:E67"/>
    <mergeCell ref="B68:E68"/>
    <mergeCell ref="A61:C61"/>
    <mergeCell ref="A62:D62"/>
    <mergeCell ref="A63:D63"/>
    <mergeCell ref="A55:E55"/>
    <mergeCell ref="A79:C79"/>
    <mergeCell ref="A80:E80"/>
    <mergeCell ref="B81:E81"/>
    <mergeCell ref="B82:E82"/>
    <mergeCell ref="A69:E69"/>
    <mergeCell ref="A70:E70"/>
    <mergeCell ref="B71:E71"/>
    <mergeCell ref="B72:E72"/>
    <mergeCell ref="A73:E73"/>
    <mergeCell ref="A88:E88"/>
    <mergeCell ref="A89:E89"/>
    <mergeCell ref="A90:E90"/>
    <mergeCell ref="A91:E91"/>
    <mergeCell ref="B92:E92"/>
    <mergeCell ref="A83:E83"/>
    <mergeCell ref="A84:E84"/>
    <mergeCell ref="A85:E85"/>
    <mergeCell ref="B86:E86"/>
    <mergeCell ref="B87:E87"/>
    <mergeCell ref="B102:E102"/>
    <mergeCell ref="B103:E103"/>
    <mergeCell ref="A104:E104"/>
    <mergeCell ref="B105:E105"/>
    <mergeCell ref="B106:E106"/>
    <mergeCell ref="B93:E93"/>
    <mergeCell ref="A96:E96"/>
    <mergeCell ref="A97:E97"/>
    <mergeCell ref="A100:E100"/>
    <mergeCell ref="B101:E101"/>
    <mergeCell ref="B112:B113"/>
    <mergeCell ref="C112:C113"/>
    <mergeCell ref="D112:D113"/>
    <mergeCell ref="E112:E113"/>
    <mergeCell ref="B107:E107"/>
    <mergeCell ref="B108:E108"/>
    <mergeCell ref="B109:E109"/>
    <mergeCell ref="B110:E110"/>
    <mergeCell ref="A111:E111"/>
    <mergeCell ref="B136:E136"/>
    <mergeCell ref="B137:E137"/>
    <mergeCell ref="B138:E138"/>
    <mergeCell ref="B139:E139"/>
    <mergeCell ref="A140:E140"/>
    <mergeCell ref="A130:E130"/>
    <mergeCell ref="B131:E131"/>
    <mergeCell ref="B132:E132"/>
    <mergeCell ref="A134:E134"/>
    <mergeCell ref="B135:E135"/>
  </mergeCells>
  <hyperlinks>
    <hyperlink ref="B19" r:id="rId1"/>
    <hyperlink ref="B20" r:id="rId2" display="Matt@runforall.com"/>
    <hyperlink ref="B22" r:id="rId3"/>
  </hyperlinks>
  <pageMargins left="0.70866141732283472" right="0.70866141732283472" top="0.74803149606299213" bottom="0.74803149606299213" header="0.31496062992125984" footer="0.31496062992125984"/>
  <pageSetup paperSize="9" scale="62" fitToHeight="3" orientation="portrait" r:id="rId4"/>
  <rowBreaks count="1" manualBreakCount="1">
    <brk id="38" max="16383" man="1"/>
  </rowBreaks>
  <colBreaks count="1" manualBreakCount="1">
    <brk id="3" max="1048575" man="1"/>
  </colBreaks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Race Data 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Ian Pickett</dc:creator>
  <cp:lastModifiedBy>Ken Kaiser</cp:lastModifiedBy>
  <cp:lastPrinted>2019-02-06T12:14:12Z</cp:lastPrinted>
  <dcterms:created xsi:type="dcterms:W3CDTF">2016-03-21T10:43:04Z</dcterms:created>
  <dcterms:modified xsi:type="dcterms:W3CDTF">2021-09-19T14:31:23Z</dcterms:modified>
</cp:coreProperties>
</file>