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/>
  <c r="B102"/>
  <c r="B93"/>
  <c r="B46"/>
  <c r="C118"/>
  <c r="C116"/>
  <c r="D116"/>
  <c r="D118"/>
  <c r="D78"/>
  <c r="D77"/>
  <c r="D76"/>
  <c r="D75"/>
  <c r="B65"/>
  <c r="B81"/>
  <c r="D60"/>
  <c r="D59"/>
  <c r="D58"/>
  <c r="D57"/>
  <c r="D61"/>
  <c r="B66"/>
  <c r="B67"/>
  <c r="B82"/>
  <c r="B87"/>
  <c r="B38"/>
  <c r="B132"/>
  <c r="B110"/>
  <c r="B131"/>
  <c r="B86"/>
  <c r="B109"/>
  <c r="B135"/>
  <c r="B138"/>
  <c r="B139"/>
  <c r="B136"/>
</calcChain>
</file>

<file path=xl/sharedStrings.xml><?xml version="1.0" encoding="utf-8"?>
<sst xmlns="http://schemas.openxmlformats.org/spreadsheetml/2006/main" count="150" uniqueCount="129">
  <si>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</si>
  <si>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</si>
  <si>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</si>
  <si>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</si>
  <si>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</si>
  <si>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</si>
  <si>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</si>
  <si>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</si>
  <si>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</si>
  <si>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</si>
  <si>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</si>
  <si>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</si>
  <si>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</si>
  <si>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</si>
  <si>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</si>
  <si>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</si>
  <si>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</si>
  <si>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</si>
  <si>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</si>
  <si>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</si>
  <si>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</si>
  <si>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</si>
  <si>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</si>
  <si>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</si>
  <si>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</si>
  <si>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</si>
  <si>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</si>
  <si>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</si>
  <si>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</si>
  <si>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</si>
  <si>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</si>
  <si>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</si>
  <si>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</si>
  <si>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</si>
  <si>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</si>
  <si>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</si>
  <si>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</si>
  <si>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</si>
  <si>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</si>
  <si>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</si>
  <si>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</si>
  <si>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</si>
  <si>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</si>
  <si>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</si>
  <si>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</si>
  <si>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</si>
  <si>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</si>
  <si>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</si>
  <si>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</si>
  <si>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</si>
  <si>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</si>
  <si>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</si>
  <si>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</si>
  <si>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</si>
  <si>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</si>
  <si>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</si>
  <si>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</si>
  <si>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</si>
  <si>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</si>
  <si>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</si>
  <si>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</si>
  <si>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</si>
  <si>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</si>
  <si>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</si>
  <si>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</si>
  <si>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</si>
  <si>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</si>
  <si>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</si>
  <si>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</si>
  <si>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</si>
  <si>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</si>
  <si>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</si>
  <si>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</si>
  <si>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</si>
  <si>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</si>
  <si>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</si>
  <si>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</si>
  <si>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</si>
  <si>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</si>
  <si>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</si>
  <si>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</si>
  <si>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</si>
  <si>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</si>
  <si>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</si>
  <si>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</si>
  <si>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</si>
  <si>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</si>
  <si>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</si>
  <si>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</si>
  <si>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</si>
  <si>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</si>
  <si>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</si>
  <si>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</si>
  <si>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</si>
  <si>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</si>
  <si>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t xml:space="preserve"> °C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</si>
  <si>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</si>
  <si>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</si>
  <si>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10 °C</t>
  </si>
  <si>
    <t>Olivers Mount half marathon</t>
  </si>
  <si>
    <t>13.109 miles</t>
  </si>
  <si>
    <t>Its Grim Up North</t>
  </si>
  <si>
    <t>UKA</t>
  </si>
  <si>
    <t>Non Club</t>
  </si>
  <si>
    <t>http://www.itsgrimupnorthrunning.co.uk/grim-up-north-running-events/event/olivers-mount-road-race-scarborough-/id/167/do/details</t>
  </si>
  <si>
    <t>Diane Shaw</t>
  </si>
  <si>
    <t>diane.shaw132@gmail.com</t>
  </si>
  <si>
    <t>"07550076455</t>
  </si>
  <si>
    <t>Hilly</t>
  </si>
  <si>
    <t>Tarmac race circuit.</t>
  </si>
  <si>
    <t>Multiple lap</t>
  </si>
  <si>
    <t>Full width</t>
  </si>
  <si>
    <t>SPR</t>
  </si>
  <si>
    <t>9.15am</t>
  </si>
  <si>
    <t>4.15pm</t>
  </si>
  <si>
    <t>START Lap one</t>
  </si>
  <si>
    <t>One complete lap</t>
  </si>
  <si>
    <t>Level with last square bollard before cafe</t>
  </si>
  <si>
    <t>As above</t>
  </si>
  <si>
    <t>Lap Two start</t>
  </si>
  <si>
    <r>
      <t xml:space="preserve">Average of two laps = </t>
    </r>
    <r>
      <rPr>
        <sz val="12"/>
        <color rgb="FF0000FF"/>
        <rFont val="Arial"/>
        <family val="2"/>
      </rPr>
      <t xml:space="preserve">46080 </t>
    </r>
    <r>
      <rPr>
        <sz val="10"/>
        <color rgb="FF0000FF"/>
        <rFont val="Arial"/>
        <family val="2"/>
      </rPr>
      <t>counts</t>
    </r>
  </si>
  <si>
    <t xml:space="preserve">Out and back measured from start line backwards (see map) </t>
  </si>
  <si>
    <r>
      <t>Half marathon =13.109375 x 19319.8 = 253270.5. minus 5 laps (5 x 46080 = 230400) =</t>
    </r>
    <r>
      <rPr>
        <sz val="12"/>
        <color rgb="FF0000FF"/>
        <rFont val="Arial"/>
        <family val="2"/>
      </rPr>
      <t>22870.5</t>
    </r>
  </si>
  <si>
    <t>I set off with the intention of marking a U-turn,then discovered a traffic island at the same location so used that as the turn round.</t>
  </si>
  <si>
    <t xml:space="preserve">End of additional section </t>
  </si>
  <si>
    <t>38 counts short of start line.(3 metres) Advise to leave .</t>
  </si>
  <si>
    <t>12.15 pm</t>
  </si>
  <si>
    <t>9°C</t>
  </si>
  <si>
    <t>3.00 pm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</si>
</sst>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1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ane.shaw132@gmail.com" TargetMode="External"/><Relationship Id="rId1" Type="http://schemas.openxmlformats.org/officeDocument/2006/relationships/hyperlink" Target="http://www.itsgrimupnorthrunning.co.uk/grim-up-north-running-events/event/olivers-mount-road-race-scarborough-/id/167/do/detail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74" workbookViewId="0">
      <selection activeCell="B105" sqref="B105:E105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211" t="s">
        <v>0</v>
      </c>
      <c r="B1" s="212"/>
      <c r="C1" s="212"/>
      <c r="D1" s="212"/>
      <c r="E1" s="213"/>
    </row>
    <row r="2" spans="1:5" ht="15.1">
      <c r="A2" s="214" t="s">
        <v>1</v>
      </c>
      <c r="B2" s="215"/>
      <c r="C2" s="215"/>
      <c r="D2" s="215"/>
      <c r="E2" s="216"/>
    </row>
    <row r="3" spans="1:5" ht="13.2">
      <c r="A3" s="217"/>
      <c r="B3" s="218"/>
      <c r="C3" s="218"/>
      <c r="D3" s="218"/>
      <c r="E3" s="219"/>
    </row>
    <row r="4" spans="1:5" ht="30" customHeight="1">
      <c r="A4" s="220"/>
      <c r="B4" s="221"/>
      <c r="C4" s="221"/>
      <c r="D4" s="221"/>
      <c r="E4" s="222"/>
    </row>
    <row r="5" spans="1:5" ht="13.6" thickBot="1">
      <c r="A5" s="223" t="s">
        <v>2</v>
      </c>
      <c r="B5" s="224"/>
      <c r="C5" s="224"/>
      <c r="D5" s="224"/>
      <c r="E5" s="225"/>
    </row>
    <row r="6" spans="1:5" ht="18" customHeight="1">
      <c r="A6" s="16" t="s">
        <v>17</v>
      </c>
      <c r="B6" s="226"/>
      <c r="C6" s="226"/>
      <c r="D6" s="226"/>
      <c r="E6" s="226"/>
    </row>
    <row r="7" spans="1:5" ht="18" customHeight="1">
      <c r="A7" s="17" t="s">
        <v>33</v>
      </c>
      <c r="B7" s="239"/>
      <c r="C7" s="239"/>
      <c r="D7" s="239"/>
      <c r="E7" s="240"/>
    </row>
    <row r="8" spans="1:5" ht="18" customHeight="1">
      <c r="A8" s="18" t="s">
        <v>24</v>
      </c>
      <c r="B8" s="234" t="s">
        <v>99</v>
      </c>
      <c r="C8" s="234"/>
      <c r="D8" s="234"/>
      <c r="E8" s="234"/>
    </row>
    <row r="9" spans="1:5" ht="18" customHeight="1">
      <c r="A9" s="18" t="s">
        <v>25</v>
      </c>
      <c r="B9" s="234" t="s">
        <v>100</v>
      </c>
      <c r="C9" s="234"/>
      <c r="D9" s="234"/>
      <c r="E9" s="234"/>
    </row>
    <row r="10" spans="1:5" ht="18" customHeight="1">
      <c r="A10" s="18" t="s">
        <v>26</v>
      </c>
      <c r="B10" s="234"/>
      <c r="C10" s="234"/>
      <c r="D10" s="234"/>
      <c r="E10" s="234"/>
    </row>
    <row r="11" spans="1:5" ht="18" customHeight="1">
      <c r="A11" s="18" t="s">
        <v>27</v>
      </c>
      <c r="B11" s="238">
        <v>43870</v>
      </c>
      <c r="C11" s="238"/>
      <c r="D11" s="238"/>
      <c r="E11" s="238"/>
    </row>
    <row r="12" spans="1:5" ht="18" customHeight="1">
      <c r="A12" s="18" t="s">
        <v>41</v>
      </c>
      <c r="B12" s="238">
        <v>43838</v>
      </c>
      <c r="C12" s="238"/>
      <c r="D12" s="238"/>
      <c r="E12" s="238"/>
    </row>
    <row r="13" spans="1:5" ht="18" customHeight="1">
      <c r="A13" s="18" t="s">
        <v>28</v>
      </c>
      <c r="B13" s="234" t="s">
        <v>93</v>
      </c>
      <c r="C13" s="234"/>
      <c r="D13" s="234"/>
      <c r="E13" s="234"/>
    </row>
    <row r="14" spans="1:5" ht="18" customHeight="1">
      <c r="A14" s="19" t="s">
        <v>34</v>
      </c>
      <c r="B14" s="206"/>
      <c r="C14" s="206"/>
      <c r="D14" s="206"/>
      <c r="E14" s="207"/>
    </row>
    <row r="15" spans="1:5" ht="18" customHeight="1">
      <c r="A15" s="20" t="s">
        <v>29</v>
      </c>
      <c r="B15" s="226" t="s">
        <v>101</v>
      </c>
      <c r="C15" s="226"/>
      <c r="D15" s="226"/>
      <c r="E15" s="226"/>
    </row>
    <row r="16" spans="1:5" ht="18" customHeight="1">
      <c r="A16" s="20" t="s">
        <v>82</v>
      </c>
      <c r="B16" s="234" t="s">
        <v>102</v>
      </c>
      <c r="C16" s="234"/>
      <c r="D16" s="234"/>
      <c r="E16" s="234"/>
    </row>
    <row r="17" spans="1:5" ht="18" customHeight="1">
      <c r="A17" s="20" t="s">
        <v>83</v>
      </c>
      <c r="B17" s="235"/>
      <c r="C17" s="235"/>
      <c r="D17" s="235"/>
      <c r="E17" s="235"/>
    </row>
    <row r="18" spans="1:5" ht="18" customHeight="1">
      <c r="A18" s="20" t="s">
        <v>84</v>
      </c>
      <c r="B18" s="234" t="s">
        <v>103</v>
      </c>
      <c r="C18" s="236"/>
      <c r="D18" s="236"/>
      <c r="E18" s="236"/>
    </row>
    <row r="19" spans="1:5" ht="18" customHeight="1">
      <c r="A19" s="20" t="s">
        <v>22</v>
      </c>
      <c r="B19" s="237" t="s">
        <v>104</v>
      </c>
      <c r="C19" s="237"/>
      <c r="D19" s="237"/>
      <c r="E19" s="237"/>
    </row>
    <row r="20" spans="1:5" ht="18" customHeight="1">
      <c r="A20" s="20" t="s">
        <v>23</v>
      </c>
      <c r="B20" s="226" t="s">
        <v>105</v>
      </c>
      <c r="C20" s="226"/>
      <c r="D20" s="226"/>
      <c r="E20" s="226"/>
    </row>
    <row r="21" spans="1:5" ht="18" customHeight="1">
      <c r="A21" s="21" t="s">
        <v>3</v>
      </c>
      <c r="B21" s="231" t="s">
        <v>107</v>
      </c>
      <c r="C21" s="231"/>
      <c r="D21" s="231"/>
      <c r="E21" s="231"/>
    </row>
    <row r="22" spans="1:5" ht="18" customHeight="1">
      <c r="A22" s="21" t="s">
        <v>4</v>
      </c>
      <c r="B22" s="233" t="s">
        <v>106</v>
      </c>
      <c r="C22" s="233"/>
      <c r="D22" s="233"/>
      <c r="E22" s="233"/>
    </row>
    <row r="23" spans="1:5" ht="18" customHeight="1">
      <c r="A23" s="19" t="s">
        <v>35</v>
      </c>
      <c r="B23" s="206"/>
      <c r="C23" s="206"/>
      <c r="D23" s="206"/>
      <c r="E23" s="207"/>
    </row>
    <row r="24" spans="1:5" ht="18" customHeight="1">
      <c r="A24" s="22" t="s">
        <v>18</v>
      </c>
      <c r="B24" s="231">
        <v>151</v>
      </c>
      <c r="C24" s="231"/>
      <c r="D24" s="231"/>
      <c r="E24" s="231"/>
    </row>
    <row r="25" spans="1:5" ht="18" customHeight="1">
      <c r="A25" s="22" t="s">
        <v>19</v>
      </c>
      <c r="B25" s="231">
        <v>151</v>
      </c>
      <c r="C25" s="231"/>
      <c r="D25" s="231"/>
      <c r="E25" s="231"/>
    </row>
    <row r="26" spans="1:5" ht="18" customHeight="1">
      <c r="A26" s="22" t="s">
        <v>20</v>
      </c>
      <c r="B26" s="230"/>
      <c r="C26" s="230"/>
      <c r="D26" s="230"/>
      <c r="E26" s="230"/>
    </row>
    <row r="27" spans="1:5" ht="18" customHeight="1">
      <c r="A27" s="22" t="s">
        <v>21</v>
      </c>
      <c r="B27" s="231">
        <v>0</v>
      </c>
      <c r="C27" s="231"/>
      <c r="D27" s="231"/>
      <c r="E27" s="231"/>
    </row>
    <row r="28" spans="1:5" ht="18" customHeight="1">
      <c r="A28" s="19" t="s">
        <v>36</v>
      </c>
      <c r="B28" s="206"/>
      <c r="C28" s="206"/>
      <c r="D28" s="206"/>
      <c r="E28" s="207"/>
    </row>
    <row r="29" spans="1:5" ht="18" customHeight="1">
      <c r="A29" s="23" t="s">
        <v>85</v>
      </c>
      <c r="B29" s="226" t="s">
        <v>108</v>
      </c>
      <c r="C29" s="226"/>
      <c r="D29" s="226"/>
      <c r="E29" s="226"/>
    </row>
    <row r="30" spans="1:5" ht="18" customHeight="1">
      <c r="A30" s="23" t="s">
        <v>86</v>
      </c>
      <c r="B30" s="232" t="s">
        <v>109</v>
      </c>
      <c r="C30" s="232"/>
      <c r="D30" s="232"/>
      <c r="E30" s="232"/>
    </row>
    <row r="31" spans="1:5" ht="18" customHeight="1">
      <c r="A31" s="23" t="s">
        <v>87</v>
      </c>
      <c r="B31" s="226" t="s">
        <v>110</v>
      </c>
      <c r="C31" s="226"/>
      <c r="D31" s="226"/>
      <c r="E31" s="226"/>
    </row>
    <row r="32" spans="1:5" ht="15" customHeight="1">
      <c r="A32" s="19" t="s">
        <v>37</v>
      </c>
      <c r="B32" s="206"/>
      <c r="C32" s="206"/>
      <c r="D32" s="206"/>
      <c r="E32" s="207"/>
    </row>
    <row r="33" spans="1:6" ht="60.05" customHeight="1">
      <c r="A33" s="23" t="s">
        <v>30</v>
      </c>
      <c r="B33" s="226" t="s">
        <v>111</v>
      </c>
      <c r="C33" s="226"/>
      <c r="D33" s="226"/>
      <c r="E33" s="226"/>
      <c r="F33" s="24"/>
    </row>
    <row r="34" spans="1:6" ht="45.05" customHeight="1">
      <c r="A34" s="23" t="s">
        <v>31</v>
      </c>
      <c r="B34" s="226" t="s">
        <v>112</v>
      </c>
      <c r="C34" s="226"/>
      <c r="D34" s="226"/>
      <c r="E34" s="226"/>
    </row>
    <row r="35" spans="1:6" ht="20" customHeight="1">
      <c r="A35" s="23" t="s">
        <v>32</v>
      </c>
      <c r="B35" s="227"/>
      <c r="C35" s="228"/>
      <c r="D35" s="228"/>
      <c r="E35" s="229"/>
    </row>
    <row r="36" spans="1:6" ht="12.95" customHeight="1">
      <c r="A36" s="19" t="s">
        <v>40</v>
      </c>
      <c r="B36" s="206"/>
      <c r="C36" s="206"/>
      <c r="D36" s="206"/>
      <c r="E36" s="207"/>
    </row>
    <row r="37" spans="1:6" ht="45.05" customHeight="1">
      <c r="A37" s="25" t="s">
        <v>38</v>
      </c>
      <c r="B37" s="208"/>
      <c r="C37" s="208"/>
      <c r="D37" s="208"/>
      <c r="E37" s="208"/>
    </row>
    <row r="38" spans="1:6" ht="15" customHeight="1" thickBot="1">
      <c r="A38" s="26" t="s">
        <v>39</v>
      </c>
      <c r="B38" s="209">
        <f>B12</f>
        <v>43838</v>
      </c>
      <c r="C38" s="209"/>
      <c r="D38" s="209"/>
      <c r="E38" s="210"/>
    </row>
    <row r="39" spans="1:6" ht="300" customHeight="1">
      <c r="A39" s="50"/>
      <c r="B39" s="50"/>
      <c r="C39" s="50"/>
      <c r="D39" s="50"/>
      <c r="E39" s="77"/>
    </row>
    <row r="40" spans="1:6" ht="13.2" thickBot="1">
      <c r="A40" s="194"/>
      <c r="B40" s="185"/>
      <c r="C40" s="185"/>
      <c r="D40" s="185"/>
      <c r="E40" s="186"/>
    </row>
    <row r="41" spans="1:6" ht="25.65" thickTop="1">
      <c r="A41" s="200" t="s">
        <v>5</v>
      </c>
      <c r="B41" s="201"/>
      <c r="C41" s="201"/>
      <c r="D41" s="201"/>
      <c r="E41" s="202"/>
    </row>
    <row r="42" spans="1:6" ht="13.95">
      <c r="A42" s="203" t="s">
        <v>6</v>
      </c>
      <c r="B42" s="204"/>
      <c r="C42" s="204"/>
      <c r="D42" s="204"/>
      <c r="E42" s="205"/>
    </row>
    <row r="43" spans="1:6">
      <c r="A43" s="194"/>
      <c r="B43" s="185"/>
      <c r="C43" s="185"/>
      <c r="D43" s="185"/>
      <c r="E43" s="186"/>
    </row>
    <row r="44" spans="1:6">
      <c r="A44" s="194"/>
      <c r="B44" s="185"/>
      <c r="C44" s="185"/>
      <c r="D44" s="185"/>
      <c r="E44" s="186"/>
    </row>
    <row r="45" spans="1:6" ht="13.2">
      <c r="A45" s="169" t="s">
        <v>33</v>
      </c>
      <c r="B45" s="170"/>
      <c r="C45" s="170"/>
      <c r="D45" s="170"/>
      <c r="E45" s="171"/>
    </row>
    <row r="46" spans="1:6">
      <c r="A46" s="44" t="s">
        <v>43</v>
      </c>
      <c r="B46" s="199">
        <f>B12</f>
        <v>43838</v>
      </c>
      <c r="C46" s="199"/>
      <c r="D46" s="199"/>
      <c r="E46" s="199"/>
    </row>
    <row r="47" spans="1:6">
      <c r="A47" s="44" t="s">
        <v>7</v>
      </c>
      <c r="B47" s="195" t="s">
        <v>94</v>
      </c>
      <c r="C47" s="195"/>
      <c r="D47" s="195"/>
      <c r="E47" s="195"/>
    </row>
    <row r="48" spans="1:6">
      <c r="A48" s="2" t="s">
        <v>42</v>
      </c>
      <c r="B48" s="195">
        <v>0.45</v>
      </c>
      <c r="C48" s="195"/>
      <c r="D48" s="195"/>
      <c r="E48" s="195"/>
    </row>
    <row r="49" spans="1:5">
      <c r="A49" s="2" t="s">
        <v>8</v>
      </c>
      <c r="B49" s="195" t="s">
        <v>93</v>
      </c>
      <c r="C49" s="195"/>
      <c r="D49" s="195"/>
      <c r="E49" s="195"/>
    </row>
    <row r="50" spans="1:5" ht="25.65">
      <c r="A50" s="3" t="s">
        <v>44</v>
      </c>
      <c r="B50" s="195" t="s">
        <v>9</v>
      </c>
      <c r="C50" s="195"/>
      <c r="D50" s="195"/>
      <c r="E50" s="195"/>
    </row>
    <row r="51" spans="1:5">
      <c r="A51" s="196"/>
      <c r="B51" s="197"/>
      <c r="C51" s="197"/>
      <c r="D51" s="197"/>
      <c r="E51" s="198"/>
    </row>
    <row r="52" spans="1:5" ht="13.2">
      <c r="A52" s="169"/>
      <c r="B52" s="170"/>
      <c r="C52" s="170"/>
      <c r="D52" s="170"/>
      <c r="E52" s="171"/>
    </row>
    <row r="53" spans="1:5">
      <c r="A53" s="4" t="s">
        <v>45</v>
      </c>
      <c r="B53" s="181" t="s">
        <v>113</v>
      </c>
      <c r="C53" s="182"/>
      <c r="D53" s="182"/>
      <c r="E53" s="183"/>
    </row>
    <row r="54" spans="1:5">
      <c r="A54" s="5" t="s">
        <v>46</v>
      </c>
      <c r="B54" s="184" t="s">
        <v>98</v>
      </c>
      <c r="C54" s="185"/>
      <c r="D54" s="185"/>
      <c r="E54" s="186"/>
    </row>
    <row r="55" spans="1:5" ht="13.2" thickBot="1">
      <c r="A55" s="194"/>
      <c r="B55" s="185"/>
      <c r="C55" s="185"/>
      <c r="D55" s="185"/>
      <c r="E55" s="186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0</v>
      </c>
      <c r="C57" s="64">
        <v>5396</v>
      </c>
      <c r="D57" s="65">
        <f>IF(C57-B57&lt;0,(100000+C57)-B57,C57-B57)</f>
        <v>5396</v>
      </c>
      <c r="E57" s="59"/>
    </row>
    <row r="58" spans="1:5" ht="20.100000000000001" customHeight="1">
      <c r="A58" s="6" t="s">
        <v>12</v>
      </c>
      <c r="B58" s="64">
        <v>5400</v>
      </c>
      <c r="C58" s="66">
        <v>10797</v>
      </c>
      <c r="D58" s="65">
        <f t="shared" ref="D58:D60" si="0">IF(C58-B58&lt;0,(100000+C58)-B58,C58-B58)</f>
        <v>5397</v>
      </c>
      <c r="E58" s="59"/>
    </row>
    <row r="59" spans="1:5" ht="20.100000000000001" customHeight="1">
      <c r="A59" s="6" t="s">
        <v>13</v>
      </c>
      <c r="B59" s="66">
        <v>10800</v>
      </c>
      <c r="C59" s="67">
        <v>16197</v>
      </c>
      <c r="D59" s="65">
        <f t="shared" si="0"/>
        <v>5397</v>
      </c>
      <c r="E59" s="59"/>
    </row>
    <row r="60" spans="1:5" ht="20.100000000000001" customHeight="1" thickBot="1">
      <c r="A60" s="14" t="s">
        <v>14</v>
      </c>
      <c r="B60" s="68">
        <v>16200</v>
      </c>
      <c r="C60" s="68">
        <v>21597</v>
      </c>
      <c r="D60" s="65">
        <f t="shared" si="0"/>
        <v>5397</v>
      </c>
      <c r="E60" s="59"/>
    </row>
    <row r="61" spans="1:5" ht="15.1">
      <c r="A61" s="190" t="s">
        <v>47</v>
      </c>
      <c r="B61" s="191"/>
      <c r="C61" s="191"/>
      <c r="D61" s="60">
        <f>AVERAGE(D57:D60)</f>
        <v>5396.75</v>
      </c>
      <c r="E61" s="60"/>
    </row>
    <row r="62" spans="1:5">
      <c r="A62" s="188"/>
      <c r="B62" s="188"/>
      <c r="C62" s="188"/>
      <c r="D62" s="188"/>
      <c r="E62" s="51"/>
    </row>
    <row r="63" spans="1:5" ht="12.95" customHeight="1">
      <c r="A63" s="192" t="s">
        <v>53</v>
      </c>
      <c r="B63" s="193"/>
      <c r="C63" s="193"/>
      <c r="D63" s="193"/>
      <c r="E63" s="51"/>
    </row>
    <row r="64" spans="1:5" ht="26.4">
      <c r="A64" s="54" t="s">
        <v>91</v>
      </c>
      <c r="B64" s="187">
        <v>0</v>
      </c>
      <c r="C64" s="187"/>
      <c r="D64" s="187"/>
      <c r="E64" s="187"/>
    </row>
    <row r="65" spans="1:5" ht="13.2">
      <c r="A65" s="7" t="s">
        <v>54</v>
      </c>
      <c r="B65" s="188">
        <f>1.001+(0.001*B64)</f>
        <v>1.0009999999999999</v>
      </c>
      <c r="C65" s="188"/>
      <c r="D65" s="188"/>
      <c r="E65" s="188"/>
    </row>
    <row r="66" spans="1:5" ht="13.2">
      <c r="A66" s="8" t="s">
        <v>56</v>
      </c>
      <c r="B66" s="189">
        <f>(D61/B48)*B65</f>
        <v>12004.770555555553</v>
      </c>
      <c r="C66" s="189"/>
      <c r="D66" s="189"/>
      <c r="E66" s="189"/>
    </row>
    <row r="67" spans="1:5" ht="13.2">
      <c r="A67" s="8" t="s">
        <v>57</v>
      </c>
      <c r="B67" s="189">
        <f>B66*1.609344</f>
        <v>19319.805464959998</v>
      </c>
      <c r="C67" s="189"/>
      <c r="D67" s="189"/>
      <c r="E67" s="189"/>
    </row>
    <row r="68" spans="1:5" ht="39.6">
      <c r="A68" s="8" t="s">
        <v>92</v>
      </c>
      <c r="B68" s="189" t="s">
        <v>88</v>
      </c>
      <c r="C68" s="189"/>
      <c r="D68" s="189"/>
      <c r="E68" s="189"/>
    </row>
    <row r="69" spans="1:5">
      <c r="A69" s="178"/>
      <c r="B69" s="179"/>
      <c r="C69" s="179"/>
      <c r="D69" s="179"/>
      <c r="E69" s="180"/>
    </row>
    <row r="70" spans="1:5" ht="13.2" customHeight="1">
      <c r="A70" s="169" t="s">
        <v>50</v>
      </c>
      <c r="B70" s="170"/>
      <c r="C70" s="170"/>
      <c r="D70" s="170"/>
      <c r="E70" s="171"/>
    </row>
    <row r="71" spans="1:5">
      <c r="A71" s="9" t="s">
        <v>45</v>
      </c>
      <c r="B71" s="181" t="s">
        <v>114</v>
      </c>
      <c r="C71" s="182"/>
      <c r="D71" s="182"/>
      <c r="E71" s="183"/>
    </row>
    <row r="72" spans="1:5">
      <c r="A72" s="5" t="s">
        <v>46</v>
      </c>
      <c r="B72" s="184" t="s">
        <v>95</v>
      </c>
      <c r="C72" s="185"/>
      <c r="D72" s="185"/>
      <c r="E72" s="186"/>
    </row>
    <row r="73" spans="1:5" ht="13.2" thickBot="1">
      <c r="A73" s="178"/>
      <c r="B73" s="179"/>
      <c r="C73" s="179"/>
      <c r="D73" s="179"/>
      <c r="E73" s="180"/>
    </row>
    <row r="74" spans="1:5" ht="13.2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78000</v>
      </c>
      <c r="C75" s="71">
        <v>83396</v>
      </c>
      <c r="D75" s="65">
        <f>IF(C75-B75&lt;0,(100000+C75)-B75,C75-B75)</f>
        <v>5396</v>
      </c>
      <c r="E75" s="59"/>
    </row>
    <row r="76" spans="1:5" ht="20.100000000000001" customHeight="1">
      <c r="A76" s="72" t="s">
        <v>12</v>
      </c>
      <c r="B76" s="71">
        <v>83400</v>
      </c>
      <c r="C76" s="73">
        <v>88796</v>
      </c>
      <c r="D76" s="65">
        <f t="shared" ref="D76:D78" si="1">IF(C76-B76&lt;0,(100000+C76)-B76,C76-B76)</f>
        <v>5396</v>
      </c>
      <c r="E76" s="59"/>
    </row>
    <row r="77" spans="1:5" ht="20.100000000000001" customHeight="1">
      <c r="A77" s="72" t="s">
        <v>13</v>
      </c>
      <c r="B77" s="73">
        <v>0</v>
      </c>
      <c r="C77" s="74">
        <v>0</v>
      </c>
      <c r="D77" s="65">
        <f t="shared" si="1"/>
        <v>0</v>
      </c>
      <c r="E77" s="59"/>
    </row>
    <row r="78" spans="1:5" ht="20.100000000000001" customHeight="1" thickBot="1">
      <c r="A78" s="72" t="s">
        <v>14</v>
      </c>
      <c r="B78" s="74">
        <v>0</v>
      </c>
      <c r="C78" s="75">
        <v>0</v>
      </c>
      <c r="D78" s="65">
        <f t="shared" si="1"/>
        <v>0</v>
      </c>
      <c r="E78" s="59"/>
    </row>
    <row r="79" spans="1:5" ht="20.100000000000001" customHeight="1" thickBot="1">
      <c r="A79" s="176" t="s">
        <v>47</v>
      </c>
      <c r="B79" s="177"/>
      <c r="C79" s="177"/>
      <c r="D79" s="76">
        <v>5396</v>
      </c>
      <c r="E79" s="62"/>
    </row>
    <row r="80" spans="1:5">
      <c r="A80" s="178"/>
      <c r="B80" s="179"/>
      <c r="C80" s="179"/>
      <c r="D80" s="179"/>
      <c r="E80" s="180"/>
    </row>
    <row r="81" spans="1:5" ht="13.2">
      <c r="A81" s="10" t="s">
        <v>58</v>
      </c>
      <c r="B81" s="175">
        <f>(D79/B48)*B65</f>
        <v>12003.102222222222</v>
      </c>
      <c r="C81" s="175"/>
      <c r="D81" s="175"/>
      <c r="E81" s="175"/>
    </row>
    <row r="82" spans="1:5" ht="13.2">
      <c r="A82" s="10" t="s">
        <v>59</v>
      </c>
      <c r="B82" s="175">
        <f>B81*1.609344</f>
        <v>19317.12054272</v>
      </c>
      <c r="C82" s="175"/>
      <c r="D82" s="175"/>
      <c r="E82" s="175"/>
    </row>
    <row r="83" spans="1:5" ht="13.2">
      <c r="A83" s="156"/>
      <c r="B83" s="157"/>
      <c r="C83" s="157"/>
      <c r="D83" s="157"/>
      <c r="E83" s="158"/>
    </row>
    <row r="84" spans="1:5" ht="13.2" customHeight="1">
      <c r="A84" s="169" t="s">
        <v>55</v>
      </c>
      <c r="B84" s="170"/>
      <c r="C84" s="170"/>
      <c r="D84" s="170"/>
      <c r="E84" s="171"/>
    </row>
    <row r="85" spans="1:5" ht="13.2">
      <c r="A85" s="172" t="s">
        <v>15</v>
      </c>
      <c r="B85" s="173"/>
      <c r="C85" s="173"/>
      <c r="D85" s="173"/>
      <c r="E85" s="174"/>
    </row>
    <row r="86" spans="1:5" ht="13.2">
      <c r="A86" s="10" t="s">
        <v>69</v>
      </c>
      <c r="B86" s="175">
        <f>MAX(B81,B66)</f>
        <v>12004.770555555553</v>
      </c>
      <c r="C86" s="175"/>
      <c r="D86" s="175"/>
      <c r="E86" s="175"/>
    </row>
    <row r="87" spans="1:5" ht="12.95" customHeight="1">
      <c r="A87" s="10" t="s">
        <v>70</v>
      </c>
      <c r="B87" s="175">
        <f>MAX(B82,B67)</f>
        <v>19319.805464959998</v>
      </c>
      <c r="C87" s="175"/>
      <c r="D87" s="175"/>
      <c r="E87" s="175"/>
    </row>
    <row r="88" spans="1:5" ht="13.2">
      <c r="A88" s="156"/>
      <c r="B88" s="157"/>
      <c r="C88" s="157"/>
      <c r="D88" s="157"/>
      <c r="E88" s="158"/>
    </row>
    <row r="89" spans="1:5">
      <c r="A89" s="159" t="s">
        <v>51</v>
      </c>
      <c r="B89" s="160"/>
      <c r="C89" s="160"/>
      <c r="D89" s="160"/>
      <c r="E89" s="161"/>
    </row>
    <row r="90" spans="1:5" ht="30" customHeight="1">
      <c r="A90" s="162"/>
      <c r="B90" s="163"/>
      <c r="C90" s="163"/>
      <c r="D90" s="163"/>
      <c r="E90" s="164"/>
    </row>
    <row r="91" spans="1:5" ht="30" customHeight="1">
      <c r="A91" s="165" t="s">
        <v>52</v>
      </c>
      <c r="B91" s="166"/>
      <c r="C91" s="166"/>
      <c r="D91" s="166"/>
      <c r="E91" s="167"/>
    </row>
    <row r="92" spans="1:5" ht="30" customHeight="1">
      <c r="A92" s="8" t="s">
        <v>97</v>
      </c>
      <c r="B92" s="168"/>
      <c r="C92" s="168"/>
      <c r="D92" s="168"/>
      <c r="E92" s="168"/>
    </row>
    <row r="93" spans="1:5" ht="13.6" thickBot="1">
      <c r="A93" s="1" t="s">
        <v>39</v>
      </c>
      <c r="B93" s="143">
        <f>B12</f>
        <v>43838</v>
      </c>
      <c r="C93" s="144"/>
      <c r="D93" s="144"/>
      <c r="E93" s="145"/>
    </row>
    <row r="94" spans="1:5" ht="210" customHeight="1">
      <c r="A94" s="50"/>
      <c r="B94" s="50"/>
      <c r="C94" s="50"/>
      <c r="D94" s="50"/>
      <c r="E94" s="78"/>
    </row>
    <row r="95" spans="1:5" ht="13.2" thickBot="1">
      <c r="A95" s="50"/>
      <c r="B95" s="50"/>
      <c r="C95" s="50"/>
      <c r="D95" s="50"/>
      <c r="E95" s="55"/>
    </row>
    <row r="96" spans="1:5" ht="25.3">
      <c r="A96" s="146" t="s">
        <v>16</v>
      </c>
      <c r="B96" s="147"/>
      <c r="C96" s="147"/>
      <c r="D96" s="147"/>
      <c r="E96" s="148"/>
    </row>
    <row r="97" spans="1:5" ht="13.95">
      <c r="A97" s="149" t="s">
        <v>90</v>
      </c>
      <c r="B97" s="150"/>
      <c r="C97" s="150"/>
      <c r="D97" s="150"/>
      <c r="E97" s="151"/>
    </row>
    <row r="98" spans="1:5">
      <c r="A98" s="28"/>
      <c r="B98" s="45"/>
      <c r="C98" s="45"/>
      <c r="D98" s="45"/>
      <c r="E98" s="56"/>
    </row>
    <row r="99" spans="1:5" ht="13.2" thickBot="1">
      <c r="A99" s="28"/>
      <c r="B99" s="45"/>
      <c r="C99" s="45"/>
      <c r="D99" s="45"/>
      <c r="E99" s="56"/>
    </row>
    <row r="100" spans="1:5" ht="13.6" thickBot="1">
      <c r="A100" s="152" t="s">
        <v>33</v>
      </c>
      <c r="B100" s="128"/>
      <c r="C100" s="128"/>
      <c r="D100" s="128"/>
      <c r="E100" s="129"/>
    </row>
    <row r="101" spans="1:5" ht="13.2">
      <c r="A101" s="29" t="s">
        <v>24</v>
      </c>
      <c r="B101" s="153" t="str">
        <f>B8</f>
        <v>Olivers Mount half marathon</v>
      </c>
      <c r="C101" s="154"/>
      <c r="D101" s="154"/>
      <c r="E101" s="155"/>
    </row>
    <row r="102" spans="1:5" ht="13.2">
      <c r="A102" s="30" t="s">
        <v>60</v>
      </c>
      <c r="B102" s="130">
        <f>B12</f>
        <v>43838</v>
      </c>
      <c r="C102" s="131"/>
      <c r="D102" s="131"/>
      <c r="E102" s="132"/>
    </row>
    <row r="103" spans="1:5" ht="13.6" thickBot="1">
      <c r="A103" s="31" t="s">
        <v>61</v>
      </c>
      <c r="B103" s="133" t="s">
        <v>93</v>
      </c>
      <c r="C103" s="134"/>
      <c r="D103" s="134"/>
      <c r="E103" s="135"/>
    </row>
    <row r="104" spans="1:5" ht="13.6" thickBot="1">
      <c r="A104" s="136" t="s">
        <v>37</v>
      </c>
      <c r="B104" s="137"/>
      <c r="C104" s="137"/>
      <c r="D104" s="138"/>
      <c r="E104" s="139"/>
    </row>
    <row r="105" spans="1:5" ht="13.2">
      <c r="A105" s="32" t="s">
        <v>62</v>
      </c>
      <c r="B105" s="140" t="s">
        <v>126</v>
      </c>
      <c r="C105" s="141"/>
      <c r="D105" s="141"/>
      <c r="E105" s="142"/>
    </row>
    <row r="106" spans="1:5" ht="13.2">
      <c r="A106" s="33" t="s">
        <v>46</v>
      </c>
      <c r="B106" s="117" t="s">
        <v>127</v>
      </c>
      <c r="C106" s="118"/>
      <c r="D106" s="118"/>
      <c r="E106" s="119"/>
    </row>
    <row r="107" spans="1:5" ht="13.2">
      <c r="A107" s="33" t="s">
        <v>63</v>
      </c>
      <c r="B107" s="114" t="s">
        <v>128</v>
      </c>
      <c r="C107" s="115"/>
      <c r="D107" s="115"/>
      <c r="E107" s="116"/>
    </row>
    <row r="108" spans="1:5" ht="13.2">
      <c r="A108" s="33" t="s">
        <v>46</v>
      </c>
      <c r="B108" s="117" t="s">
        <v>98</v>
      </c>
      <c r="C108" s="118"/>
      <c r="D108" s="118"/>
      <c r="E108" s="119"/>
    </row>
    <row r="109" spans="1:5" ht="13.2">
      <c r="A109" s="33" t="s">
        <v>71</v>
      </c>
      <c r="B109" s="120">
        <f>B66</f>
        <v>12004.770555555553</v>
      </c>
      <c r="C109" s="121"/>
      <c r="D109" s="121"/>
      <c r="E109" s="122"/>
    </row>
    <row r="110" spans="1:5" ht="13.6" thickBot="1">
      <c r="A110" s="34" t="s">
        <v>72</v>
      </c>
      <c r="B110" s="123">
        <f>B67</f>
        <v>19319.805464959998</v>
      </c>
      <c r="C110" s="124"/>
      <c r="D110" s="124"/>
      <c r="E110" s="125"/>
    </row>
    <row r="111" spans="1:5" ht="13.6" thickBot="1">
      <c r="A111" s="126" t="s">
        <v>68</v>
      </c>
      <c r="B111" s="127"/>
      <c r="C111" s="127"/>
      <c r="D111" s="128"/>
      <c r="E111" s="129"/>
    </row>
    <row r="112" spans="1:5">
      <c r="A112" s="46" t="s">
        <v>89</v>
      </c>
      <c r="B112" s="109" t="s">
        <v>64</v>
      </c>
      <c r="C112" s="111" t="s">
        <v>65</v>
      </c>
      <c r="D112" s="109" t="s">
        <v>66</v>
      </c>
      <c r="E112" s="109" t="s">
        <v>67</v>
      </c>
    </row>
    <row r="113" spans="1:5">
      <c r="A113" s="47"/>
      <c r="B113" s="110"/>
      <c r="C113" s="112"/>
      <c r="D113" s="112"/>
      <c r="E113" s="113"/>
    </row>
    <row r="114" spans="1:5" ht="40" customHeight="1">
      <c r="A114" s="82"/>
      <c r="B114" s="48"/>
      <c r="C114" s="43"/>
      <c r="D114" s="49"/>
      <c r="E114" s="57" t="s">
        <v>96</v>
      </c>
    </row>
    <row r="115" spans="1:5" ht="35.1" customHeight="1">
      <c r="A115" s="35" t="s">
        <v>115</v>
      </c>
      <c r="B115" s="27">
        <v>33200</v>
      </c>
      <c r="C115" s="36">
        <v>0</v>
      </c>
      <c r="D115" s="27">
        <v>0</v>
      </c>
      <c r="E115" s="27" t="s">
        <v>117</v>
      </c>
    </row>
    <row r="116" spans="1:5" ht="35.1" customHeight="1">
      <c r="A116" s="35" t="s">
        <v>116</v>
      </c>
      <c r="B116" s="27">
        <v>79284</v>
      </c>
      <c r="C116" s="36">
        <f>IF(B116&gt;B115,B116-B115,100000+B116-B115)</f>
        <v>46084</v>
      </c>
      <c r="D116" s="27">
        <f t="shared" ref="D116:D118" si="2">D115+C116</f>
        <v>46084</v>
      </c>
      <c r="E116" s="27" t="s">
        <v>118</v>
      </c>
    </row>
    <row r="117" spans="1:5" ht="35.1" customHeight="1">
      <c r="A117" s="35" t="s">
        <v>119</v>
      </c>
      <c r="B117" s="27">
        <v>80000</v>
      </c>
      <c r="C117" s="36">
        <v>0</v>
      </c>
      <c r="D117" s="27">
        <v>0</v>
      </c>
      <c r="E117" s="27"/>
    </row>
    <row r="118" spans="1:5" ht="35.1" customHeight="1">
      <c r="A118" s="35" t="s">
        <v>116</v>
      </c>
      <c r="B118" s="27">
        <v>26076</v>
      </c>
      <c r="C118" s="36">
        <f t="shared" ref="C118" si="3">IF(B118&gt;B117,B118-B117,100000+B118-B117)</f>
        <v>46076</v>
      </c>
      <c r="D118" s="27">
        <f t="shared" si="2"/>
        <v>46076</v>
      </c>
      <c r="E118" s="27" t="s">
        <v>120</v>
      </c>
    </row>
    <row r="119" spans="1:5" ht="35.1" customHeight="1">
      <c r="A119" s="35"/>
      <c r="B119" s="27"/>
      <c r="C119" s="36"/>
      <c r="D119" s="27"/>
      <c r="E119" s="27"/>
    </row>
    <row r="120" spans="1:5" ht="35.1" customHeight="1">
      <c r="A120" s="83" t="s">
        <v>122</v>
      </c>
      <c r="B120" s="84"/>
      <c r="C120" s="84"/>
      <c r="D120" s="84"/>
      <c r="E120" s="85"/>
    </row>
    <row r="121" spans="1:5" ht="35.1" customHeight="1">
      <c r="A121" s="35" t="s">
        <v>121</v>
      </c>
      <c r="B121" s="27">
        <v>51300</v>
      </c>
      <c r="C121" s="36"/>
      <c r="D121" s="27"/>
      <c r="E121" s="27" t="s">
        <v>123</v>
      </c>
    </row>
    <row r="122" spans="1:5" ht="35.1" customHeight="1">
      <c r="A122" s="35" t="s">
        <v>124</v>
      </c>
      <c r="B122" s="27">
        <v>74170.5</v>
      </c>
      <c r="C122" s="36"/>
      <c r="D122" s="27"/>
      <c r="E122" s="27" t="s">
        <v>125</v>
      </c>
    </row>
    <row r="123" spans="1:5" ht="35.1" customHeight="1">
      <c r="A123" s="35"/>
      <c r="B123" s="27"/>
      <c r="C123" s="36"/>
      <c r="D123" s="27"/>
      <c r="E123" s="27"/>
    </row>
    <row r="124" spans="1:5" ht="35.1" customHeight="1">
      <c r="A124" s="35"/>
      <c r="B124" s="27"/>
      <c r="C124" s="36"/>
      <c r="D124" s="27"/>
      <c r="E124" s="27"/>
    </row>
    <row r="125" spans="1:5" ht="35.1" customHeight="1">
      <c r="A125" s="79"/>
      <c r="B125" s="80"/>
      <c r="C125" s="81"/>
      <c r="D125" s="80"/>
      <c r="E125" s="80"/>
    </row>
    <row r="126" spans="1:5" ht="5" customHeight="1">
      <c r="A126" s="27"/>
      <c r="B126" s="27"/>
      <c r="C126" s="81"/>
      <c r="D126" s="80"/>
      <c r="E126" s="27"/>
    </row>
    <row r="127" spans="1:5" ht="5" customHeight="1">
      <c r="A127" s="27"/>
      <c r="B127" s="27"/>
      <c r="C127" s="81"/>
      <c r="D127" s="80"/>
      <c r="E127" s="27"/>
    </row>
    <row r="128" spans="1:5" ht="5" customHeight="1">
      <c r="A128" s="27"/>
      <c r="B128" s="27"/>
      <c r="C128" s="81"/>
      <c r="D128" s="80"/>
      <c r="E128" s="27"/>
    </row>
    <row r="129" spans="1:5" ht="5" customHeight="1">
      <c r="A129" s="27"/>
      <c r="B129" s="27"/>
      <c r="C129" s="81"/>
      <c r="D129" s="80"/>
      <c r="E129" s="27"/>
    </row>
    <row r="130" spans="1:5" ht="35.1" customHeight="1" thickBot="1">
      <c r="A130" s="97"/>
      <c r="B130" s="98"/>
      <c r="C130" s="98"/>
      <c r="D130" s="98"/>
      <c r="E130" s="99"/>
    </row>
    <row r="131" spans="1:5" ht="13.2">
      <c r="A131" s="37" t="s">
        <v>73</v>
      </c>
      <c r="B131" s="100">
        <f>MAX(B81,B66)</f>
        <v>12004.770555555553</v>
      </c>
      <c r="C131" s="101"/>
      <c r="D131" s="101"/>
      <c r="E131" s="102"/>
    </row>
    <row r="132" spans="1:5" ht="13.6" thickBot="1">
      <c r="A132" s="38" t="s">
        <v>74</v>
      </c>
      <c r="B132" s="103">
        <f>MAX(B82,B67)</f>
        <v>19319.805464959998</v>
      </c>
      <c r="C132" s="104"/>
      <c r="D132" s="104"/>
      <c r="E132" s="105"/>
    </row>
    <row r="133" spans="1:5" ht="13.2">
      <c r="A133" s="39"/>
      <c r="B133" s="40"/>
      <c r="C133" s="40"/>
      <c r="D133" s="40"/>
      <c r="E133" s="58"/>
    </row>
    <row r="134" spans="1:5" ht="13.2">
      <c r="A134" s="106" t="s">
        <v>75</v>
      </c>
      <c r="B134" s="107"/>
      <c r="C134" s="107"/>
      <c r="D134" s="107"/>
      <c r="E134" s="108"/>
    </row>
    <row r="135" spans="1:5" ht="13.2">
      <c r="A135" s="41" t="s">
        <v>76</v>
      </c>
      <c r="B135" s="86">
        <f>IF(B131&gt;B109,B131-B109,0)</f>
        <v>0</v>
      </c>
      <c r="C135" s="87"/>
      <c r="D135" s="87"/>
      <c r="E135" s="88"/>
    </row>
    <row r="136" spans="1:5" ht="13.2">
      <c r="A136" s="42" t="s">
        <v>77</v>
      </c>
      <c r="B136" s="86">
        <f>IF(B132&gt;B110,B132-B110,0)</f>
        <v>0</v>
      </c>
      <c r="C136" s="87"/>
      <c r="D136" s="87"/>
      <c r="E136" s="88"/>
    </row>
    <row r="137" spans="1:5" ht="13.2">
      <c r="A137" s="39" t="s">
        <v>79</v>
      </c>
      <c r="B137" s="89">
        <v>10000</v>
      </c>
      <c r="C137" s="90"/>
      <c r="D137" s="90"/>
      <c r="E137" s="91"/>
    </row>
    <row r="138" spans="1:5" ht="13.2">
      <c r="A138" s="33" t="s">
        <v>78</v>
      </c>
      <c r="B138" s="86">
        <f>(B137/1000)*B135</f>
        <v>0</v>
      </c>
      <c r="C138" s="87"/>
      <c r="D138" s="87"/>
      <c r="E138" s="88"/>
    </row>
    <row r="139" spans="1:5" ht="13.2">
      <c r="A139" s="33" t="s">
        <v>81</v>
      </c>
      <c r="B139" s="86">
        <f>B138*((1/B131)*1000)</f>
        <v>0</v>
      </c>
      <c r="C139" s="92"/>
      <c r="D139" s="92"/>
      <c r="E139" s="93"/>
    </row>
    <row r="140" spans="1:5" ht="13.6" thickBot="1">
      <c r="A140" s="94" t="s">
        <v>80</v>
      </c>
      <c r="B140" s="95"/>
      <c r="C140" s="95"/>
      <c r="D140" s="95"/>
      <c r="E140" s="96"/>
    </row>
  </sheetData>
  <mergeCells count="111"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A120:E120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2020-01-08T20:47:16Z</dcterms:modified>
</cp:coreProperties>
</file>